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Metalquote\LME\LME Average Official Prices\2024\"/>
    </mc:Choice>
  </mc:AlternateContent>
  <xr:revisionPtr revIDLastSave="0" documentId="8_{14008083-D6B0-4A27-B1AA-C2FF9F408229}" xr6:coauthVersionLast="47" xr6:coauthVersionMax="47" xr10:uidLastSave="{00000000-0000-0000-0000-000000000000}"/>
  <bookViews>
    <workbookView xWindow="28680" yWindow="-120" windowWidth="29040" windowHeight="15720" tabRatio="993" activeTab="9" xr2:uid="{00000000-000D-0000-FFFF-FFFF00000000}"/>
  </bookViews>
  <sheets>
    <sheet name="Copper" sheetId="1" r:id="rId1"/>
    <sheet name="Aluminium Alloy" sheetId="2" r:id="rId2"/>
    <sheet name="NA Alloy" sheetId="3" r:id="rId3"/>
    <sheet name="Primary Aluminium" sheetId="4" r:id="rId4"/>
    <sheet name="Zinc" sheetId="5" r:id="rId5"/>
    <sheet name="Lead" sheetId="6" r:id="rId6"/>
    <sheet name="Tin" sheetId="7" r:id="rId7"/>
    <sheet name="Nickel" sheetId="8" r:id="rId8"/>
    <sheet name="Cobalt" sheetId="10" r:id="rId9"/>
    <sheet name="ABR" sheetId="12" r:id="rId10"/>
    <sheet name="ABR Avg" sheetId="13" r:id="rId11"/>
    <sheet name="Averages Inc. Euro Eq" sheetId="14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9" i="13" l="1"/>
  <c r="C18" i="13"/>
  <c r="C17" i="13"/>
  <c r="J31" i="12"/>
  <c r="G31" i="12"/>
  <c r="D31" i="12"/>
  <c r="J30" i="12"/>
  <c r="G30" i="12"/>
  <c r="D30" i="12"/>
  <c r="J29" i="12"/>
  <c r="E11" i="13" s="1"/>
  <c r="G29" i="12"/>
  <c r="D11" i="13" s="1"/>
  <c r="D29" i="12"/>
  <c r="C11" i="13" s="1"/>
  <c r="I28" i="12"/>
  <c r="F28" i="12"/>
  <c r="I27" i="12"/>
  <c r="F27" i="12"/>
  <c r="I26" i="12"/>
  <c r="F26" i="12"/>
  <c r="I25" i="12"/>
  <c r="F25" i="12"/>
  <c r="I24" i="12"/>
  <c r="F24" i="12"/>
  <c r="I23" i="12"/>
  <c r="F23" i="12"/>
  <c r="I22" i="12"/>
  <c r="F22" i="12"/>
  <c r="I21" i="12"/>
  <c r="F21" i="12"/>
  <c r="I20" i="12"/>
  <c r="F20" i="12"/>
  <c r="I19" i="12"/>
  <c r="F19" i="12"/>
  <c r="I18" i="12"/>
  <c r="F18" i="12"/>
  <c r="I17" i="12"/>
  <c r="F17" i="12"/>
  <c r="I16" i="12"/>
  <c r="F16" i="12"/>
  <c r="I15" i="12"/>
  <c r="F15" i="12"/>
  <c r="I14" i="12"/>
  <c r="F14" i="12"/>
  <c r="I13" i="12"/>
  <c r="F13" i="12"/>
  <c r="I12" i="12"/>
  <c r="F12" i="12"/>
  <c r="I11" i="12"/>
  <c r="F11" i="12"/>
  <c r="I10" i="12"/>
  <c r="F10" i="12"/>
  <c r="I9" i="12"/>
  <c r="F9" i="12"/>
  <c r="I8" i="12"/>
  <c r="F8" i="12"/>
  <c r="S32" i="10"/>
  <c r="Q32" i="10"/>
  <c r="P32" i="10"/>
  <c r="O32" i="10"/>
  <c r="N32" i="10"/>
  <c r="M32" i="10"/>
  <c r="L32" i="10"/>
  <c r="J32" i="10"/>
  <c r="I32" i="10"/>
  <c r="G32" i="10"/>
  <c r="F32" i="10"/>
  <c r="D32" i="10"/>
  <c r="C32" i="10"/>
  <c r="S31" i="10"/>
  <c r="Q31" i="10"/>
  <c r="P31" i="10"/>
  <c r="O31" i="10"/>
  <c r="N31" i="10"/>
  <c r="M31" i="10"/>
  <c r="L31" i="10"/>
  <c r="J31" i="10"/>
  <c r="I31" i="10"/>
  <c r="G31" i="10"/>
  <c r="F31" i="10"/>
  <c r="D31" i="10"/>
  <c r="C31" i="10"/>
  <c r="S30" i="10"/>
  <c r="Q30" i="10"/>
  <c r="P30" i="10"/>
  <c r="O30" i="10"/>
  <c r="N30" i="10"/>
  <c r="M30" i="10"/>
  <c r="L30" i="10"/>
  <c r="J30" i="10"/>
  <c r="I30" i="10"/>
  <c r="K30" i="10" s="1"/>
  <c r="G30" i="10"/>
  <c r="F30" i="10"/>
  <c r="H30" i="10" s="1"/>
  <c r="E30" i="10"/>
  <c r="D30" i="10"/>
  <c r="C30" i="10"/>
  <c r="R29" i="10"/>
  <c r="K29" i="10"/>
  <c r="H29" i="10"/>
  <c r="E29" i="10"/>
  <c r="R28" i="10"/>
  <c r="K28" i="10"/>
  <c r="H28" i="10"/>
  <c r="E28" i="10"/>
  <c r="R27" i="10"/>
  <c r="K27" i="10"/>
  <c r="H27" i="10"/>
  <c r="E27" i="10"/>
  <c r="R26" i="10"/>
  <c r="K26" i="10"/>
  <c r="H26" i="10"/>
  <c r="E26" i="10"/>
  <c r="R25" i="10"/>
  <c r="K25" i="10"/>
  <c r="H25" i="10"/>
  <c r="E25" i="10"/>
  <c r="R24" i="10"/>
  <c r="K24" i="10"/>
  <c r="H24" i="10"/>
  <c r="E24" i="10"/>
  <c r="R23" i="10"/>
  <c r="K23" i="10"/>
  <c r="H23" i="10"/>
  <c r="E23" i="10"/>
  <c r="R22" i="10"/>
  <c r="K22" i="10"/>
  <c r="H22" i="10"/>
  <c r="E22" i="10"/>
  <c r="R21" i="10"/>
  <c r="K21" i="10"/>
  <c r="H21" i="10"/>
  <c r="E21" i="10"/>
  <c r="R20" i="10"/>
  <c r="K20" i="10"/>
  <c r="H20" i="10"/>
  <c r="E20" i="10"/>
  <c r="R19" i="10"/>
  <c r="K19" i="10"/>
  <c r="H19" i="10"/>
  <c r="E19" i="10"/>
  <c r="R18" i="10"/>
  <c r="K18" i="10"/>
  <c r="H18" i="10"/>
  <c r="E18" i="10"/>
  <c r="R17" i="10"/>
  <c r="K17" i="10"/>
  <c r="H17" i="10"/>
  <c r="E17" i="10"/>
  <c r="R16" i="10"/>
  <c r="K16" i="10"/>
  <c r="H16" i="10"/>
  <c r="E16" i="10"/>
  <c r="R15" i="10"/>
  <c r="K15" i="10"/>
  <c r="H15" i="10"/>
  <c r="E15" i="10"/>
  <c r="R14" i="10"/>
  <c r="K14" i="10"/>
  <c r="H14" i="10"/>
  <c r="E14" i="10"/>
  <c r="R13" i="10"/>
  <c r="K13" i="10"/>
  <c r="H13" i="10"/>
  <c r="E13" i="10"/>
  <c r="R12" i="10"/>
  <c r="K12" i="10"/>
  <c r="H12" i="10"/>
  <c r="E12" i="10"/>
  <c r="R11" i="10"/>
  <c r="K11" i="10"/>
  <c r="H11" i="10"/>
  <c r="H32" i="10" s="1"/>
  <c r="E11" i="10"/>
  <c r="R10" i="10"/>
  <c r="K10" i="10"/>
  <c r="H10" i="10"/>
  <c r="E10" i="10"/>
  <c r="R9" i="10"/>
  <c r="R32" i="10" s="1"/>
  <c r="K9" i="10"/>
  <c r="K31" i="10" s="1"/>
  <c r="H9" i="10"/>
  <c r="H31" i="10" s="1"/>
  <c r="E9" i="10"/>
  <c r="E32" i="10" s="1"/>
  <c r="Y32" i="8"/>
  <c r="X32" i="8"/>
  <c r="W32" i="8"/>
  <c r="V32" i="8"/>
  <c r="U32" i="8"/>
  <c r="T32" i="8"/>
  <c r="S32" i="8"/>
  <c r="R32" i="8"/>
  <c r="Q32" i="8"/>
  <c r="P32" i="8"/>
  <c r="O32" i="8"/>
  <c r="M32" i="8"/>
  <c r="L32" i="8"/>
  <c r="J32" i="8"/>
  <c r="I32" i="8"/>
  <c r="H32" i="8"/>
  <c r="G32" i="8"/>
  <c r="F32" i="8"/>
  <c r="D32" i="8"/>
  <c r="C32" i="8"/>
  <c r="Y31" i="8"/>
  <c r="X31" i="8"/>
  <c r="W31" i="8"/>
  <c r="V31" i="8"/>
  <c r="U31" i="8"/>
  <c r="T31" i="8"/>
  <c r="S31" i="8"/>
  <c r="R31" i="8"/>
  <c r="P31" i="8"/>
  <c r="O31" i="8"/>
  <c r="M31" i="8"/>
  <c r="L31" i="8"/>
  <c r="J31" i="8"/>
  <c r="I31" i="8"/>
  <c r="G31" i="8"/>
  <c r="F31" i="8"/>
  <c r="D31" i="8"/>
  <c r="C31" i="8"/>
  <c r="Y30" i="8"/>
  <c r="X30" i="8"/>
  <c r="W30" i="8"/>
  <c r="V30" i="8"/>
  <c r="U30" i="8"/>
  <c r="T30" i="8"/>
  <c r="S30" i="8"/>
  <c r="R30" i="8"/>
  <c r="P30" i="8"/>
  <c r="O30" i="8"/>
  <c r="Q30" i="8" s="1"/>
  <c r="M30" i="8"/>
  <c r="L30" i="8"/>
  <c r="N30" i="8" s="1"/>
  <c r="J30" i="8"/>
  <c r="I30" i="8"/>
  <c r="K30" i="8" s="1"/>
  <c r="G30" i="8"/>
  <c r="F30" i="8"/>
  <c r="H30" i="8" s="1"/>
  <c r="D30" i="8"/>
  <c r="C30" i="8"/>
  <c r="E30" i="8" s="1"/>
  <c r="X29" i="8"/>
  <c r="Q29" i="8"/>
  <c r="N29" i="8"/>
  <c r="K29" i="8"/>
  <c r="H29" i="8"/>
  <c r="E29" i="8"/>
  <c r="X28" i="8"/>
  <c r="Q28" i="8"/>
  <c r="N28" i="8"/>
  <c r="K28" i="8"/>
  <c r="H28" i="8"/>
  <c r="E28" i="8"/>
  <c r="X27" i="8"/>
  <c r="Q27" i="8"/>
  <c r="N27" i="8"/>
  <c r="K27" i="8"/>
  <c r="H27" i="8"/>
  <c r="E27" i="8"/>
  <c r="X26" i="8"/>
  <c r="Q26" i="8"/>
  <c r="N26" i="8"/>
  <c r="K26" i="8"/>
  <c r="H26" i="8"/>
  <c r="E26" i="8"/>
  <c r="X25" i="8"/>
  <c r="Q25" i="8"/>
  <c r="N25" i="8"/>
  <c r="K25" i="8"/>
  <c r="H25" i="8"/>
  <c r="E25" i="8"/>
  <c r="X24" i="8"/>
  <c r="Q24" i="8"/>
  <c r="N24" i="8"/>
  <c r="K24" i="8"/>
  <c r="H24" i="8"/>
  <c r="E24" i="8"/>
  <c r="X23" i="8"/>
  <c r="Q23" i="8"/>
  <c r="N23" i="8"/>
  <c r="K23" i="8"/>
  <c r="H23" i="8"/>
  <c r="E23" i="8"/>
  <c r="X22" i="8"/>
  <c r="Q22" i="8"/>
  <c r="N22" i="8"/>
  <c r="K22" i="8"/>
  <c r="H22" i="8"/>
  <c r="E22" i="8"/>
  <c r="X21" i="8"/>
  <c r="Q21" i="8"/>
  <c r="N21" i="8"/>
  <c r="K21" i="8"/>
  <c r="H21" i="8"/>
  <c r="E21" i="8"/>
  <c r="X20" i="8"/>
  <c r="Q20" i="8"/>
  <c r="N20" i="8"/>
  <c r="K20" i="8"/>
  <c r="H20" i="8"/>
  <c r="E20" i="8"/>
  <c r="X19" i="8"/>
  <c r="Q19" i="8"/>
  <c r="N19" i="8"/>
  <c r="K19" i="8"/>
  <c r="H19" i="8"/>
  <c r="E19" i="8"/>
  <c r="X18" i="8"/>
  <c r="Q18" i="8"/>
  <c r="N18" i="8"/>
  <c r="K18" i="8"/>
  <c r="H18" i="8"/>
  <c r="E18" i="8"/>
  <c r="X17" i="8"/>
  <c r="Q17" i="8"/>
  <c r="N17" i="8"/>
  <c r="K17" i="8"/>
  <c r="H17" i="8"/>
  <c r="E17" i="8"/>
  <c r="X16" i="8"/>
  <c r="Q16" i="8"/>
  <c r="N16" i="8"/>
  <c r="K16" i="8"/>
  <c r="H16" i="8"/>
  <c r="E16" i="8"/>
  <c r="X15" i="8"/>
  <c r="Q15" i="8"/>
  <c r="N15" i="8"/>
  <c r="K15" i="8"/>
  <c r="H15" i="8"/>
  <c r="E15" i="8"/>
  <c r="X14" i="8"/>
  <c r="Q14" i="8"/>
  <c r="N14" i="8"/>
  <c r="K14" i="8"/>
  <c r="H14" i="8"/>
  <c r="E14" i="8"/>
  <c r="X13" i="8"/>
  <c r="Q13" i="8"/>
  <c r="N13" i="8"/>
  <c r="K13" i="8"/>
  <c r="H13" i="8"/>
  <c r="E13" i="8"/>
  <c r="X12" i="8"/>
  <c r="Q12" i="8"/>
  <c r="N12" i="8"/>
  <c r="K12" i="8"/>
  <c r="H12" i="8"/>
  <c r="E12" i="8"/>
  <c r="X11" i="8"/>
  <c r="Q11" i="8"/>
  <c r="N11" i="8"/>
  <c r="K11" i="8"/>
  <c r="H11" i="8"/>
  <c r="E11" i="8"/>
  <c r="X10" i="8"/>
  <c r="Q10" i="8"/>
  <c r="N10" i="8"/>
  <c r="K10" i="8"/>
  <c r="K31" i="8" s="1"/>
  <c r="H10" i="8"/>
  <c r="E10" i="8"/>
  <c r="E32" i="8" s="1"/>
  <c r="X9" i="8"/>
  <c r="Q9" i="8"/>
  <c r="Q31" i="8" s="1"/>
  <c r="N9" i="8"/>
  <c r="N31" i="8" s="1"/>
  <c r="K9" i="8"/>
  <c r="H9" i="8"/>
  <c r="H31" i="8" s="1"/>
  <c r="E9" i="8"/>
  <c r="E31" i="8" s="1"/>
  <c r="S32" i="7"/>
  <c r="Q32" i="7"/>
  <c r="P32" i="7"/>
  <c r="O32" i="7"/>
  <c r="N32" i="7"/>
  <c r="M32" i="7"/>
  <c r="L32" i="7"/>
  <c r="J32" i="7"/>
  <c r="I32" i="7"/>
  <c r="G32" i="7"/>
  <c r="F32" i="7"/>
  <c r="D32" i="7"/>
  <c r="C32" i="7"/>
  <c r="S31" i="7"/>
  <c r="Q31" i="7"/>
  <c r="P31" i="7"/>
  <c r="O31" i="7"/>
  <c r="N31" i="7"/>
  <c r="M31" i="7"/>
  <c r="L31" i="7"/>
  <c r="J31" i="7"/>
  <c r="I31" i="7"/>
  <c r="G31" i="7"/>
  <c r="F31" i="7"/>
  <c r="D31" i="7"/>
  <c r="C31" i="7"/>
  <c r="S30" i="7"/>
  <c r="Q30" i="7"/>
  <c r="P30" i="7"/>
  <c r="O30" i="7"/>
  <c r="N30" i="7"/>
  <c r="M30" i="7"/>
  <c r="L30" i="7"/>
  <c r="J30" i="7"/>
  <c r="I30" i="7"/>
  <c r="K30" i="7" s="1"/>
  <c r="G30" i="7"/>
  <c r="F30" i="7"/>
  <c r="H30" i="7" s="1"/>
  <c r="D30" i="7"/>
  <c r="C30" i="7"/>
  <c r="E30" i="7" s="1"/>
  <c r="R29" i="7"/>
  <c r="K29" i="7"/>
  <c r="H29" i="7"/>
  <c r="E29" i="7"/>
  <c r="R28" i="7"/>
  <c r="K28" i="7"/>
  <c r="H28" i="7"/>
  <c r="E28" i="7"/>
  <c r="R27" i="7"/>
  <c r="K27" i="7"/>
  <c r="H27" i="7"/>
  <c r="E27" i="7"/>
  <c r="R26" i="7"/>
  <c r="K26" i="7"/>
  <c r="H26" i="7"/>
  <c r="E26" i="7"/>
  <c r="R25" i="7"/>
  <c r="K25" i="7"/>
  <c r="H25" i="7"/>
  <c r="E25" i="7"/>
  <c r="R24" i="7"/>
  <c r="K24" i="7"/>
  <c r="H24" i="7"/>
  <c r="E24" i="7"/>
  <c r="R23" i="7"/>
  <c r="K23" i="7"/>
  <c r="H23" i="7"/>
  <c r="E23" i="7"/>
  <c r="R22" i="7"/>
  <c r="K22" i="7"/>
  <c r="H22" i="7"/>
  <c r="E22" i="7"/>
  <c r="R21" i="7"/>
  <c r="K21" i="7"/>
  <c r="H21" i="7"/>
  <c r="E21" i="7"/>
  <c r="R20" i="7"/>
  <c r="K20" i="7"/>
  <c r="H20" i="7"/>
  <c r="E20" i="7"/>
  <c r="R19" i="7"/>
  <c r="K19" i="7"/>
  <c r="H19" i="7"/>
  <c r="E19" i="7"/>
  <c r="R18" i="7"/>
  <c r="K18" i="7"/>
  <c r="H18" i="7"/>
  <c r="E18" i="7"/>
  <c r="R17" i="7"/>
  <c r="K17" i="7"/>
  <c r="H17" i="7"/>
  <c r="E17" i="7"/>
  <c r="R16" i="7"/>
  <c r="K16" i="7"/>
  <c r="H16" i="7"/>
  <c r="E16" i="7"/>
  <c r="R15" i="7"/>
  <c r="K15" i="7"/>
  <c r="H15" i="7"/>
  <c r="E15" i="7"/>
  <c r="R14" i="7"/>
  <c r="K14" i="7"/>
  <c r="H14" i="7"/>
  <c r="E14" i="7"/>
  <c r="R13" i="7"/>
  <c r="K13" i="7"/>
  <c r="H13" i="7"/>
  <c r="E13" i="7"/>
  <c r="R12" i="7"/>
  <c r="K12" i="7"/>
  <c r="H12" i="7"/>
  <c r="E12" i="7"/>
  <c r="R11" i="7"/>
  <c r="K11" i="7"/>
  <c r="H11" i="7"/>
  <c r="H32" i="7" s="1"/>
  <c r="E11" i="7"/>
  <c r="R10" i="7"/>
  <c r="K10" i="7"/>
  <c r="K32" i="7" s="1"/>
  <c r="H10" i="7"/>
  <c r="E10" i="7"/>
  <c r="R9" i="7"/>
  <c r="R31" i="7" s="1"/>
  <c r="K9" i="7"/>
  <c r="H9" i="7"/>
  <c r="H31" i="7" s="1"/>
  <c r="E9" i="7"/>
  <c r="E31" i="7" s="1"/>
  <c r="Y32" i="6"/>
  <c r="X32" i="6"/>
  <c r="W32" i="6"/>
  <c r="V32" i="6"/>
  <c r="U32" i="6"/>
  <c r="T32" i="6"/>
  <c r="S32" i="6"/>
  <c r="R32" i="6"/>
  <c r="Q32" i="6"/>
  <c r="P32" i="6"/>
  <c r="O32" i="6"/>
  <c r="M32" i="6"/>
  <c r="L32" i="6"/>
  <c r="K32" i="6"/>
  <c r="J32" i="6"/>
  <c r="I32" i="6"/>
  <c r="H32" i="6"/>
  <c r="G32" i="6"/>
  <c r="F32" i="6"/>
  <c r="D32" i="6"/>
  <c r="C32" i="6"/>
  <c r="Y31" i="6"/>
  <c r="X31" i="6"/>
  <c r="W31" i="6"/>
  <c r="V31" i="6"/>
  <c r="U31" i="6"/>
  <c r="T31" i="6"/>
  <c r="S31" i="6"/>
  <c r="R31" i="6"/>
  <c r="P31" i="6"/>
  <c r="O31" i="6"/>
  <c r="M31" i="6"/>
  <c r="L31" i="6"/>
  <c r="J31" i="6"/>
  <c r="I31" i="6"/>
  <c r="G31" i="6"/>
  <c r="F31" i="6"/>
  <c r="D31" i="6"/>
  <c r="C31" i="6"/>
  <c r="Y30" i="6"/>
  <c r="X30" i="6"/>
  <c r="W30" i="6"/>
  <c r="V30" i="6"/>
  <c r="U30" i="6"/>
  <c r="T30" i="6"/>
  <c r="S30" i="6"/>
  <c r="R30" i="6"/>
  <c r="P30" i="6"/>
  <c r="O30" i="6"/>
  <c r="Q30" i="6" s="1"/>
  <c r="M30" i="6"/>
  <c r="L30" i="6"/>
  <c r="N30" i="6" s="1"/>
  <c r="J30" i="6"/>
  <c r="I30" i="6"/>
  <c r="K30" i="6" s="1"/>
  <c r="G30" i="6"/>
  <c r="F30" i="6"/>
  <c r="H30" i="6" s="1"/>
  <c r="D30" i="6"/>
  <c r="C30" i="6"/>
  <c r="E30" i="6" s="1"/>
  <c r="X29" i="6"/>
  <c r="Q29" i="6"/>
  <c r="N29" i="6"/>
  <c r="K29" i="6"/>
  <c r="H29" i="6"/>
  <c r="E29" i="6"/>
  <c r="X28" i="6"/>
  <c r="Q28" i="6"/>
  <c r="N28" i="6"/>
  <c r="K28" i="6"/>
  <c r="H28" i="6"/>
  <c r="E28" i="6"/>
  <c r="X27" i="6"/>
  <c r="Q27" i="6"/>
  <c r="N27" i="6"/>
  <c r="K27" i="6"/>
  <c r="H27" i="6"/>
  <c r="E27" i="6"/>
  <c r="X26" i="6"/>
  <c r="Q26" i="6"/>
  <c r="N26" i="6"/>
  <c r="K26" i="6"/>
  <c r="H26" i="6"/>
  <c r="E26" i="6"/>
  <c r="X25" i="6"/>
  <c r="Q25" i="6"/>
  <c r="N25" i="6"/>
  <c r="K25" i="6"/>
  <c r="H25" i="6"/>
  <c r="E25" i="6"/>
  <c r="X24" i="6"/>
  <c r="Q24" i="6"/>
  <c r="N24" i="6"/>
  <c r="K24" i="6"/>
  <c r="H24" i="6"/>
  <c r="E24" i="6"/>
  <c r="X23" i="6"/>
  <c r="Q23" i="6"/>
  <c r="N23" i="6"/>
  <c r="K23" i="6"/>
  <c r="H23" i="6"/>
  <c r="E23" i="6"/>
  <c r="X22" i="6"/>
  <c r="Q22" i="6"/>
  <c r="N22" i="6"/>
  <c r="K22" i="6"/>
  <c r="H22" i="6"/>
  <c r="E22" i="6"/>
  <c r="X21" i="6"/>
  <c r="Q21" i="6"/>
  <c r="N21" i="6"/>
  <c r="K21" i="6"/>
  <c r="H21" i="6"/>
  <c r="E21" i="6"/>
  <c r="X20" i="6"/>
  <c r="Q20" i="6"/>
  <c r="N20" i="6"/>
  <c r="K20" i="6"/>
  <c r="H20" i="6"/>
  <c r="E20" i="6"/>
  <c r="X19" i="6"/>
  <c r="Q19" i="6"/>
  <c r="N19" i="6"/>
  <c r="K19" i="6"/>
  <c r="H19" i="6"/>
  <c r="E19" i="6"/>
  <c r="X18" i="6"/>
  <c r="Q18" i="6"/>
  <c r="N18" i="6"/>
  <c r="K18" i="6"/>
  <c r="H18" i="6"/>
  <c r="E18" i="6"/>
  <c r="X17" i="6"/>
  <c r="Q17" i="6"/>
  <c r="N17" i="6"/>
  <c r="K17" i="6"/>
  <c r="H17" i="6"/>
  <c r="E17" i="6"/>
  <c r="X16" i="6"/>
  <c r="Q16" i="6"/>
  <c r="N16" i="6"/>
  <c r="K16" i="6"/>
  <c r="H16" i="6"/>
  <c r="E16" i="6"/>
  <c r="X15" i="6"/>
  <c r="Q15" i="6"/>
  <c r="N15" i="6"/>
  <c r="K15" i="6"/>
  <c r="H15" i="6"/>
  <c r="E15" i="6"/>
  <c r="X14" i="6"/>
  <c r="Q14" i="6"/>
  <c r="N14" i="6"/>
  <c r="K14" i="6"/>
  <c r="H14" i="6"/>
  <c r="E14" i="6"/>
  <c r="X13" i="6"/>
  <c r="Q13" i="6"/>
  <c r="N13" i="6"/>
  <c r="K13" i="6"/>
  <c r="H13" i="6"/>
  <c r="E13" i="6"/>
  <c r="X12" i="6"/>
  <c r="Q12" i="6"/>
  <c r="N12" i="6"/>
  <c r="K12" i="6"/>
  <c r="H12" i="6"/>
  <c r="E12" i="6"/>
  <c r="X11" i="6"/>
  <c r="Q11" i="6"/>
  <c r="N11" i="6"/>
  <c r="K11" i="6"/>
  <c r="H11" i="6"/>
  <c r="E11" i="6"/>
  <c r="X10" i="6"/>
  <c r="Q10" i="6"/>
  <c r="N10" i="6"/>
  <c r="K10" i="6"/>
  <c r="H10" i="6"/>
  <c r="E10" i="6"/>
  <c r="X9" i="6"/>
  <c r="Q9" i="6"/>
  <c r="Q31" i="6" s="1"/>
  <c r="N9" i="6"/>
  <c r="N31" i="6" s="1"/>
  <c r="K9" i="6"/>
  <c r="K31" i="6" s="1"/>
  <c r="H9" i="6"/>
  <c r="H31" i="6" s="1"/>
  <c r="E9" i="6"/>
  <c r="E31" i="6" s="1"/>
  <c r="Y32" i="5"/>
  <c r="W32" i="5"/>
  <c r="V32" i="5"/>
  <c r="U32" i="5"/>
  <c r="T32" i="5"/>
  <c r="S32" i="5"/>
  <c r="R32" i="5"/>
  <c r="Q32" i="5"/>
  <c r="P32" i="5"/>
  <c r="O32" i="5"/>
  <c r="M32" i="5"/>
  <c r="L32" i="5"/>
  <c r="K32" i="5"/>
  <c r="J32" i="5"/>
  <c r="I32" i="5"/>
  <c r="H32" i="5"/>
  <c r="G32" i="5"/>
  <c r="F32" i="5"/>
  <c r="D32" i="5"/>
  <c r="C32" i="5"/>
  <c r="Y31" i="5"/>
  <c r="W31" i="5"/>
  <c r="V31" i="5"/>
  <c r="U31" i="5"/>
  <c r="T31" i="5"/>
  <c r="S31" i="5"/>
  <c r="R31" i="5"/>
  <c r="P31" i="5"/>
  <c r="O31" i="5"/>
  <c r="M31" i="5"/>
  <c r="L31" i="5"/>
  <c r="K31" i="5"/>
  <c r="J31" i="5"/>
  <c r="I31" i="5"/>
  <c r="G31" i="5"/>
  <c r="F31" i="5"/>
  <c r="D31" i="5"/>
  <c r="C31" i="5"/>
  <c r="Y30" i="5"/>
  <c r="X30" i="5"/>
  <c r="W30" i="5"/>
  <c r="V30" i="5"/>
  <c r="U30" i="5"/>
  <c r="T30" i="5"/>
  <c r="S30" i="5"/>
  <c r="R30" i="5"/>
  <c r="P30" i="5"/>
  <c r="O30" i="5"/>
  <c r="Q30" i="5" s="1"/>
  <c r="M30" i="5"/>
  <c r="L30" i="5"/>
  <c r="N30" i="5" s="1"/>
  <c r="J30" i="5"/>
  <c r="I30" i="5"/>
  <c r="K30" i="5" s="1"/>
  <c r="G30" i="5"/>
  <c r="F30" i="5"/>
  <c r="H30" i="5" s="1"/>
  <c r="D30" i="5"/>
  <c r="C30" i="5"/>
  <c r="E30" i="5" s="1"/>
  <c r="X29" i="5"/>
  <c r="Q29" i="5"/>
  <c r="N29" i="5"/>
  <c r="K29" i="5"/>
  <c r="H29" i="5"/>
  <c r="E29" i="5"/>
  <c r="X28" i="5"/>
  <c r="Q28" i="5"/>
  <c r="N28" i="5"/>
  <c r="K28" i="5"/>
  <c r="H28" i="5"/>
  <c r="E28" i="5"/>
  <c r="X27" i="5"/>
  <c r="Q27" i="5"/>
  <c r="N27" i="5"/>
  <c r="K27" i="5"/>
  <c r="H27" i="5"/>
  <c r="E27" i="5"/>
  <c r="X26" i="5"/>
  <c r="Q26" i="5"/>
  <c r="N26" i="5"/>
  <c r="K26" i="5"/>
  <c r="H26" i="5"/>
  <c r="E26" i="5"/>
  <c r="X25" i="5"/>
  <c r="Q25" i="5"/>
  <c r="N25" i="5"/>
  <c r="K25" i="5"/>
  <c r="H25" i="5"/>
  <c r="E25" i="5"/>
  <c r="X24" i="5"/>
  <c r="Q24" i="5"/>
  <c r="N24" i="5"/>
  <c r="K24" i="5"/>
  <c r="H24" i="5"/>
  <c r="E24" i="5"/>
  <c r="X23" i="5"/>
  <c r="Q23" i="5"/>
  <c r="N23" i="5"/>
  <c r="K23" i="5"/>
  <c r="H23" i="5"/>
  <c r="E23" i="5"/>
  <c r="X22" i="5"/>
  <c r="Q22" i="5"/>
  <c r="N22" i="5"/>
  <c r="K22" i="5"/>
  <c r="H22" i="5"/>
  <c r="E22" i="5"/>
  <c r="X21" i="5"/>
  <c r="Q21" i="5"/>
  <c r="N21" i="5"/>
  <c r="K21" i="5"/>
  <c r="H21" i="5"/>
  <c r="E21" i="5"/>
  <c r="X20" i="5"/>
  <c r="Q20" i="5"/>
  <c r="N20" i="5"/>
  <c r="K20" i="5"/>
  <c r="H20" i="5"/>
  <c r="E20" i="5"/>
  <c r="X19" i="5"/>
  <c r="Q19" i="5"/>
  <c r="N19" i="5"/>
  <c r="K19" i="5"/>
  <c r="H19" i="5"/>
  <c r="E19" i="5"/>
  <c r="X18" i="5"/>
  <c r="Q18" i="5"/>
  <c r="N18" i="5"/>
  <c r="K18" i="5"/>
  <c r="H18" i="5"/>
  <c r="E18" i="5"/>
  <c r="X17" i="5"/>
  <c r="Q17" i="5"/>
  <c r="N17" i="5"/>
  <c r="K17" i="5"/>
  <c r="H17" i="5"/>
  <c r="E17" i="5"/>
  <c r="X16" i="5"/>
  <c r="Q16" i="5"/>
  <c r="N16" i="5"/>
  <c r="K16" i="5"/>
  <c r="H16" i="5"/>
  <c r="E16" i="5"/>
  <c r="X15" i="5"/>
  <c r="Q15" i="5"/>
  <c r="N15" i="5"/>
  <c r="K15" i="5"/>
  <c r="H15" i="5"/>
  <c r="E15" i="5"/>
  <c r="X14" i="5"/>
  <c r="Q14" i="5"/>
  <c r="N14" i="5"/>
  <c r="K14" i="5"/>
  <c r="H14" i="5"/>
  <c r="E14" i="5"/>
  <c r="X13" i="5"/>
  <c r="Q13" i="5"/>
  <c r="N13" i="5"/>
  <c r="K13" i="5"/>
  <c r="H13" i="5"/>
  <c r="E13" i="5"/>
  <c r="X12" i="5"/>
  <c r="Q12" i="5"/>
  <c r="N12" i="5"/>
  <c r="K12" i="5"/>
  <c r="H12" i="5"/>
  <c r="E12" i="5"/>
  <c r="X11" i="5"/>
  <c r="Q11" i="5"/>
  <c r="N11" i="5"/>
  <c r="K11" i="5"/>
  <c r="H11" i="5"/>
  <c r="E11" i="5"/>
  <c r="X10" i="5"/>
  <c r="Q10" i="5"/>
  <c r="Q31" i="5" s="1"/>
  <c r="N10" i="5"/>
  <c r="K10" i="5"/>
  <c r="H10" i="5"/>
  <c r="H31" i="5" s="1"/>
  <c r="E10" i="5"/>
  <c r="X9" i="5"/>
  <c r="X31" i="5" s="1"/>
  <c r="Q9" i="5"/>
  <c r="N9" i="5"/>
  <c r="N31" i="5" s="1"/>
  <c r="K9" i="5"/>
  <c r="H9" i="5"/>
  <c r="E9" i="5"/>
  <c r="E31" i="5" s="1"/>
  <c r="Y32" i="4"/>
  <c r="X32" i="4"/>
  <c r="W32" i="4"/>
  <c r="V32" i="4"/>
  <c r="U32" i="4"/>
  <c r="T32" i="4"/>
  <c r="S32" i="4"/>
  <c r="R32" i="4"/>
  <c r="Q32" i="4"/>
  <c r="P32" i="4"/>
  <c r="O32" i="4"/>
  <c r="M32" i="4"/>
  <c r="L32" i="4"/>
  <c r="J32" i="4"/>
  <c r="I32" i="4"/>
  <c r="H32" i="4"/>
  <c r="G32" i="4"/>
  <c r="F32" i="4"/>
  <c r="D32" i="4"/>
  <c r="C32" i="4"/>
  <c r="Y31" i="4"/>
  <c r="W31" i="4"/>
  <c r="V31" i="4"/>
  <c r="U31" i="4"/>
  <c r="T31" i="4"/>
  <c r="S31" i="4"/>
  <c r="R31" i="4"/>
  <c r="P31" i="4"/>
  <c r="O31" i="4"/>
  <c r="M31" i="4"/>
  <c r="L31" i="4"/>
  <c r="J31" i="4"/>
  <c r="I31" i="4"/>
  <c r="G31" i="4"/>
  <c r="F31" i="4"/>
  <c r="D31" i="4"/>
  <c r="C31" i="4"/>
  <c r="Y30" i="4"/>
  <c r="X30" i="4"/>
  <c r="W30" i="4"/>
  <c r="V30" i="4"/>
  <c r="U30" i="4"/>
  <c r="T30" i="4"/>
  <c r="S30" i="4"/>
  <c r="R30" i="4"/>
  <c r="P30" i="4"/>
  <c r="O30" i="4"/>
  <c r="Q30" i="4" s="1"/>
  <c r="M30" i="4"/>
  <c r="L30" i="4"/>
  <c r="N30" i="4" s="1"/>
  <c r="J30" i="4"/>
  <c r="I30" i="4"/>
  <c r="K30" i="4" s="1"/>
  <c r="G30" i="4"/>
  <c r="F30" i="4"/>
  <c r="H30" i="4" s="1"/>
  <c r="D30" i="4"/>
  <c r="C30" i="4"/>
  <c r="E30" i="4" s="1"/>
  <c r="X29" i="4"/>
  <c r="Q29" i="4"/>
  <c r="N29" i="4"/>
  <c r="K29" i="4"/>
  <c r="H29" i="4"/>
  <c r="E29" i="4"/>
  <c r="X28" i="4"/>
  <c r="Q28" i="4"/>
  <c r="N28" i="4"/>
  <c r="K28" i="4"/>
  <c r="H28" i="4"/>
  <c r="E28" i="4"/>
  <c r="X27" i="4"/>
  <c r="Q27" i="4"/>
  <c r="N27" i="4"/>
  <c r="K27" i="4"/>
  <c r="H27" i="4"/>
  <c r="E27" i="4"/>
  <c r="X26" i="4"/>
  <c r="Q26" i="4"/>
  <c r="N26" i="4"/>
  <c r="K26" i="4"/>
  <c r="H26" i="4"/>
  <c r="E26" i="4"/>
  <c r="X25" i="4"/>
  <c r="Q25" i="4"/>
  <c r="N25" i="4"/>
  <c r="K25" i="4"/>
  <c r="H25" i="4"/>
  <c r="E25" i="4"/>
  <c r="X24" i="4"/>
  <c r="Q24" i="4"/>
  <c r="N24" i="4"/>
  <c r="K24" i="4"/>
  <c r="H24" i="4"/>
  <c r="E24" i="4"/>
  <c r="X23" i="4"/>
  <c r="Q23" i="4"/>
  <c r="N23" i="4"/>
  <c r="K23" i="4"/>
  <c r="H23" i="4"/>
  <c r="E23" i="4"/>
  <c r="X22" i="4"/>
  <c r="Q22" i="4"/>
  <c r="N22" i="4"/>
  <c r="K22" i="4"/>
  <c r="H22" i="4"/>
  <c r="E22" i="4"/>
  <c r="X21" i="4"/>
  <c r="Q21" i="4"/>
  <c r="N21" i="4"/>
  <c r="K21" i="4"/>
  <c r="H21" i="4"/>
  <c r="E21" i="4"/>
  <c r="X20" i="4"/>
  <c r="Q20" i="4"/>
  <c r="N20" i="4"/>
  <c r="K20" i="4"/>
  <c r="H20" i="4"/>
  <c r="E20" i="4"/>
  <c r="X19" i="4"/>
  <c r="Q19" i="4"/>
  <c r="N19" i="4"/>
  <c r="K19" i="4"/>
  <c r="H19" i="4"/>
  <c r="E19" i="4"/>
  <c r="X18" i="4"/>
  <c r="Q18" i="4"/>
  <c r="N18" i="4"/>
  <c r="K18" i="4"/>
  <c r="H18" i="4"/>
  <c r="E18" i="4"/>
  <c r="X17" i="4"/>
  <c r="Q17" i="4"/>
  <c r="N17" i="4"/>
  <c r="K17" i="4"/>
  <c r="H17" i="4"/>
  <c r="E17" i="4"/>
  <c r="X16" i="4"/>
  <c r="Q16" i="4"/>
  <c r="N16" i="4"/>
  <c r="K16" i="4"/>
  <c r="H16" i="4"/>
  <c r="E16" i="4"/>
  <c r="X15" i="4"/>
  <c r="Q15" i="4"/>
  <c r="N15" i="4"/>
  <c r="K15" i="4"/>
  <c r="H15" i="4"/>
  <c r="E15" i="4"/>
  <c r="X14" i="4"/>
  <c r="Q14" i="4"/>
  <c r="N14" i="4"/>
  <c r="K14" i="4"/>
  <c r="H14" i="4"/>
  <c r="E14" i="4"/>
  <c r="X13" i="4"/>
  <c r="Q13" i="4"/>
  <c r="N13" i="4"/>
  <c r="K13" i="4"/>
  <c r="H13" i="4"/>
  <c r="E13" i="4"/>
  <c r="X12" i="4"/>
  <c r="Q12" i="4"/>
  <c r="N12" i="4"/>
  <c r="K12" i="4"/>
  <c r="H12" i="4"/>
  <c r="E12" i="4"/>
  <c r="X11" i="4"/>
  <c r="Q11" i="4"/>
  <c r="N11" i="4"/>
  <c r="K11" i="4"/>
  <c r="H11" i="4"/>
  <c r="E11" i="4"/>
  <c r="X10" i="4"/>
  <c r="Q10" i="4"/>
  <c r="N10" i="4"/>
  <c r="K10" i="4"/>
  <c r="K31" i="4" s="1"/>
  <c r="H10" i="4"/>
  <c r="E10" i="4"/>
  <c r="E32" i="4" s="1"/>
  <c r="X9" i="4"/>
  <c r="X31" i="4" s="1"/>
  <c r="Q9" i="4"/>
  <c r="Q31" i="4" s="1"/>
  <c r="N9" i="4"/>
  <c r="N32" i="4" s="1"/>
  <c r="K9" i="4"/>
  <c r="H9" i="4"/>
  <c r="H31" i="4" s="1"/>
  <c r="E9" i="4"/>
  <c r="E31" i="4" s="1"/>
  <c r="S32" i="3"/>
  <c r="Q32" i="3"/>
  <c r="P32" i="3"/>
  <c r="O32" i="3"/>
  <c r="N32" i="3"/>
  <c r="M32" i="3"/>
  <c r="L32" i="3"/>
  <c r="J32" i="3"/>
  <c r="I32" i="3"/>
  <c r="G32" i="3"/>
  <c r="F32" i="3"/>
  <c r="D32" i="3"/>
  <c r="C32" i="3"/>
  <c r="S31" i="3"/>
  <c r="Q31" i="3"/>
  <c r="P31" i="3"/>
  <c r="O31" i="3"/>
  <c r="N31" i="3"/>
  <c r="M31" i="3"/>
  <c r="L31" i="3"/>
  <c r="J31" i="3"/>
  <c r="I31" i="3"/>
  <c r="G31" i="3"/>
  <c r="F31" i="3"/>
  <c r="D31" i="3"/>
  <c r="C31" i="3"/>
  <c r="S30" i="3"/>
  <c r="Q30" i="3"/>
  <c r="P30" i="3"/>
  <c r="O30" i="3"/>
  <c r="N30" i="3"/>
  <c r="M30" i="3"/>
  <c r="L30" i="3"/>
  <c r="J30" i="3"/>
  <c r="I30" i="3"/>
  <c r="K30" i="3" s="1"/>
  <c r="G30" i="3"/>
  <c r="F30" i="3"/>
  <c r="H30" i="3" s="1"/>
  <c r="D30" i="3"/>
  <c r="C30" i="3"/>
  <c r="E30" i="3" s="1"/>
  <c r="R29" i="3"/>
  <c r="K29" i="3"/>
  <c r="H29" i="3"/>
  <c r="E29" i="3"/>
  <c r="R28" i="3"/>
  <c r="K28" i="3"/>
  <c r="H28" i="3"/>
  <c r="E28" i="3"/>
  <c r="R27" i="3"/>
  <c r="K27" i="3"/>
  <c r="H27" i="3"/>
  <c r="E27" i="3"/>
  <c r="R26" i="3"/>
  <c r="K26" i="3"/>
  <c r="H26" i="3"/>
  <c r="E26" i="3"/>
  <c r="R25" i="3"/>
  <c r="K25" i="3"/>
  <c r="H25" i="3"/>
  <c r="E25" i="3"/>
  <c r="R24" i="3"/>
  <c r="K24" i="3"/>
  <c r="H24" i="3"/>
  <c r="E24" i="3"/>
  <c r="R23" i="3"/>
  <c r="K23" i="3"/>
  <c r="H23" i="3"/>
  <c r="E23" i="3"/>
  <c r="R22" i="3"/>
  <c r="K22" i="3"/>
  <c r="H22" i="3"/>
  <c r="E22" i="3"/>
  <c r="R21" i="3"/>
  <c r="K21" i="3"/>
  <c r="H21" i="3"/>
  <c r="E21" i="3"/>
  <c r="R20" i="3"/>
  <c r="K20" i="3"/>
  <c r="H20" i="3"/>
  <c r="E20" i="3"/>
  <c r="R19" i="3"/>
  <c r="K19" i="3"/>
  <c r="H19" i="3"/>
  <c r="E19" i="3"/>
  <c r="R18" i="3"/>
  <c r="K18" i="3"/>
  <c r="H18" i="3"/>
  <c r="E18" i="3"/>
  <c r="R17" i="3"/>
  <c r="K17" i="3"/>
  <c r="H17" i="3"/>
  <c r="E17" i="3"/>
  <c r="R16" i="3"/>
  <c r="K16" i="3"/>
  <c r="H16" i="3"/>
  <c r="E16" i="3"/>
  <c r="R15" i="3"/>
  <c r="K15" i="3"/>
  <c r="H15" i="3"/>
  <c r="E15" i="3"/>
  <c r="R14" i="3"/>
  <c r="K14" i="3"/>
  <c r="H14" i="3"/>
  <c r="E14" i="3"/>
  <c r="R13" i="3"/>
  <c r="K13" i="3"/>
  <c r="H13" i="3"/>
  <c r="E13" i="3"/>
  <c r="R12" i="3"/>
  <c r="K12" i="3"/>
  <c r="H12" i="3"/>
  <c r="E12" i="3"/>
  <c r="R11" i="3"/>
  <c r="K11" i="3"/>
  <c r="H11" i="3"/>
  <c r="H32" i="3" s="1"/>
  <c r="E11" i="3"/>
  <c r="R10" i="3"/>
  <c r="K10" i="3"/>
  <c r="K32" i="3" s="1"/>
  <c r="H10" i="3"/>
  <c r="E10" i="3"/>
  <c r="R9" i="3"/>
  <c r="R31" i="3" s="1"/>
  <c r="K9" i="3"/>
  <c r="H9" i="3"/>
  <c r="H31" i="3" s="1"/>
  <c r="E9" i="3"/>
  <c r="E31" i="3" s="1"/>
  <c r="S32" i="2"/>
  <c r="Q32" i="2"/>
  <c r="P32" i="2"/>
  <c r="O32" i="2"/>
  <c r="N32" i="2"/>
  <c r="M32" i="2"/>
  <c r="L32" i="2"/>
  <c r="J32" i="2"/>
  <c r="I32" i="2"/>
  <c r="G32" i="2"/>
  <c r="F32" i="2"/>
  <c r="D32" i="2"/>
  <c r="C32" i="2"/>
  <c r="S31" i="2"/>
  <c r="Q31" i="2"/>
  <c r="P31" i="2"/>
  <c r="O31" i="2"/>
  <c r="N31" i="2"/>
  <c r="M31" i="2"/>
  <c r="L31" i="2"/>
  <c r="J31" i="2"/>
  <c r="I31" i="2"/>
  <c r="G31" i="2"/>
  <c r="F31" i="2"/>
  <c r="D31" i="2"/>
  <c r="C31" i="2"/>
  <c r="S30" i="2"/>
  <c r="Q30" i="2"/>
  <c r="P30" i="2"/>
  <c r="O30" i="2"/>
  <c r="N30" i="2"/>
  <c r="M30" i="2"/>
  <c r="L30" i="2"/>
  <c r="J30" i="2"/>
  <c r="I30" i="2"/>
  <c r="K30" i="2" s="1"/>
  <c r="G30" i="2"/>
  <c r="F30" i="2"/>
  <c r="H30" i="2" s="1"/>
  <c r="D30" i="2"/>
  <c r="C30" i="2"/>
  <c r="E30" i="2" s="1"/>
  <c r="R29" i="2"/>
  <c r="K29" i="2"/>
  <c r="H29" i="2"/>
  <c r="E29" i="2"/>
  <c r="R28" i="2"/>
  <c r="K28" i="2"/>
  <c r="H28" i="2"/>
  <c r="E28" i="2"/>
  <c r="R27" i="2"/>
  <c r="K27" i="2"/>
  <c r="H27" i="2"/>
  <c r="E27" i="2"/>
  <c r="R26" i="2"/>
  <c r="K26" i="2"/>
  <c r="H26" i="2"/>
  <c r="E26" i="2"/>
  <c r="R25" i="2"/>
  <c r="K25" i="2"/>
  <c r="H25" i="2"/>
  <c r="E25" i="2"/>
  <c r="R24" i="2"/>
  <c r="K24" i="2"/>
  <c r="H24" i="2"/>
  <c r="E24" i="2"/>
  <c r="R23" i="2"/>
  <c r="K23" i="2"/>
  <c r="H23" i="2"/>
  <c r="E23" i="2"/>
  <c r="R22" i="2"/>
  <c r="K22" i="2"/>
  <c r="H22" i="2"/>
  <c r="E22" i="2"/>
  <c r="R21" i="2"/>
  <c r="K21" i="2"/>
  <c r="H21" i="2"/>
  <c r="E21" i="2"/>
  <c r="R20" i="2"/>
  <c r="K20" i="2"/>
  <c r="H20" i="2"/>
  <c r="E20" i="2"/>
  <c r="R19" i="2"/>
  <c r="K19" i="2"/>
  <c r="H19" i="2"/>
  <c r="E19" i="2"/>
  <c r="R18" i="2"/>
  <c r="K18" i="2"/>
  <c r="H18" i="2"/>
  <c r="E18" i="2"/>
  <c r="R17" i="2"/>
  <c r="K17" i="2"/>
  <c r="H17" i="2"/>
  <c r="E17" i="2"/>
  <c r="R16" i="2"/>
  <c r="K16" i="2"/>
  <c r="H16" i="2"/>
  <c r="E16" i="2"/>
  <c r="R15" i="2"/>
  <c r="K15" i="2"/>
  <c r="H15" i="2"/>
  <c r="E15" i="2"/>
  <c r="R14" i="2"/>
  <c r="K14" i="2"/>
  <c r="H14" i="2"/>
  <c r="E14" i="2"/>
  <c r="R13" i="2"/>
  <c r="K13" i="2"/>
  <c r="H13" i="2"/>
  <c r="E13" i="2"/>
  <c r="R12" i="2"/>
  <c r="K12" i="2"/>
  <c r="H12" i="2"/>
  <c r="E12" i="2"/>
  <c r="R11" i="2"/>
  <c r="K11" i="2"/>
  <c r="H11" i="2"/>
  <c r="H31" i="2" s="1"/>
  <c r="E11" i="2"/>
  <c r="R10" i="2"/>
  <c r="K10" i="2"/>
  <c r="H10" i="2"/>
  <c r="E10" i="2"/>
  <c r="R9" i="2"/>
  <c r="R32" i="2" s="1"/>
  <c r="K9" i="2"/>
  <c r="K31" i="2" s="1"/>
  <c r="H9" i="2"/>
  <c r="E9" i="2"/>
  <c r="E31" i="2" s="1"/>
  <c r="Y32" i="1"/>
  <c r="W32" i="1"/>
  <c r="V32" i="1"/>
  <c r="U32" i="1"/>
  <c r="T32" i="1"/>
  <c r="S32" i="1"/>
  <c r="R32" i="1"/>
  <c r="Q32" i="1"/>
  <c r="P32" i="1"/>
  <c r="O32" i="1"/>
  <c r="M32" i="1"/>
  <c r="L32" i="1"/>
  <c r="K32" i="1"/>
  <c r="J32" i="1"/>
  <c r="I32" i="1"/>
  <c r="H32" i="1"/>
  <c r="G32" i="1"/>
  <c r="F32" i="1"/>
  <c r="D32" i="1"/>
  <c r="C32" i="1"/>
  <c r="Y31" i="1"/>
  <c r="W31" i="1"/>
  <c r="V31" i="1"/>
  <c r="U31" i="1"/>
  <c r="T31" i="1"/>
  <c r="S31" i="1"/>
  <c r="R31" i="1"/>
  <c r="P31" i="1"/>
  <c r="O31" i="1"/>
  <c r="M31" i="1"/>
  <c r="L31" i="1"/>
  <c r="K31" i="1"/>
  <c r="J31" i="1"/>
  <c r="I31" i="1"/>
  <c r="H31" i="1"/>
  <c r="G31" i="1"/>
  <c r="F31" i="1"/>
  <c r="D31" i="1"/>
  <c r="C31" i="1"/>
  <c r="Y30" i="1"/>
  <c r="X30" i="1"/>
  <c r="W30" i="1"/>
  <c r="V30" i="1"/>
  <c r="U30" i="1"/>
  <c r="T30" i="1"/>
  <c r="S30" i="1"/>
  <c r="R30" i="1"/>
  <c r="P30" i="1"/>
  <c r="O30" i="1"/>
  <c r="Q30" i="1" s="1"/>
  <c r="M30" i="1"/>
  <c r="L30" i="1"/>
  <c r="N30" i="1" s="1"/>
  <c r="J30" i="1"/>
  <c r="I30" i="1"/>
  <c r="K30" i="1" s="1"/>
  <c r="G30" i="1"/>
  <c r="F30" i="1"/>
  <c r="H30" i="1" s="1"/>
  <c r="D30" i="1"/>
  <c r="C30" i="1"/>
  <c r="E30" i="1" s="1"/>
  <c r="X29" i="1"/>
  <c r="Q29" i="1"/>
  <c r="N29" i="1"/>
  <c r="K29" i="1"/>
  <c r="H29" i="1"/>
  <c r="E29" i="1"/>
  <c r="X28" i="1"/>
  <c r="Q28" i="1"/>
  <c r="N28" i="1"/>
  <c r="K28" i="1"/>
  <c r="H28" i="1"/>
  <c r="E28" i="1"/>
  <c r="X27" i="1"/>
  <c r="Q27" i="1"/>
  <c r="N27" i="1"/>
  <c r="K27" i="1"/>
  <c r="H27" i="1"/>
  <c r="E27" i="1"/>
  <c r="X26" i="1"/>
  <c r="Q26" i="1"/>
  <c r="N26" i="1"/>
  <c r="K26" i="1"/>
  <c r="H26" i="1"/>
  <c r="E26" i="1"/>
  <c r="X25" i="1"/>
  <c r="Q25" i="1"/>
  <c r="N25" i="1"/>
  <c r="K25" i="1"/>
  <c r="H25" i="1"/>
  <c r="E25" i="1"/>
  <c r="X24" i="1"/>
  <c r="Q24" i="1"/>
  <c r="N24" i="1"/>
  <c r="K24" i="1"/>
  <c r="H24" i="1"/>
  <c r="E24" i="1"/>
  <c r="X23" i="1"/>
  <c r="Q23" i="1"/>
  <c r="N23" i="1"/>
  <c r="K23" i="1"/>
  <c r="H23" i="1"/>
  <c r="E23" i="1"/>
  <c r="X22" i="1"/>
  <c r="Q22" i="1"/>
  <c r="N22" i="1"/>
  <c r="K22" i="1"/>
  <c r="H22" i="1"/>
  <c r="E22" i="1"/>
  <c r="X21" i="1"/>
  <c r="Q21" i="1"/>
  <c r="N21" i="1"/>
  <c r="K21" i="1"/>
  <c r="H21" i="1"/>
  <c r="E21" i="1"/>
  <c r="X20" i="1"/>
  <c r="Q20" i="1"/>
  <c r="N20" i="1"/>
  <c r="K20" i="1"/>
  <c r="H20" i="1"/>
  <c r="E20" i="1"/>
  <c r="X19" i="1"/>
  <c r="Q19" i="1"/>
  <c r="N19" i="1"/>
  <c r="K19" i="1"/>
  <c r="H19" i="1"/>
  <c r="E19" i="1"/>
  <c r="X18" i="1"/>
  <c r="Q18" i="1"/>
  <c r="N18" i="1"/>
  <c r="K18" i="1"/>
  <c r="H18" i="1"/>
  <c r="E18" i="1"/>
  <c r="X17" i="1"/>
  <c r="Q17" i="1"/>
  <c r="N17" i="1"/>
  <c r="K17" i="1"/>
  <c r="H17" i="1"/>
  <c r="E17" i="1"/>
  <c r="X16" i="1"/>
  <c r="Q16" i="1"/>
  <c r="N16" i="1"/>
  <c r="K16" i="1"/>
  <c r="H16" i="1"/>
  <c r="E16" i="1"/>
  <c r="X15" i="1"/>
  <c r="Q15" i="1"/>
  <c r="N15" i="1"/>
  <c r="K15" i="1"/>
  <c r="H15" i="1"/>
  <c r="E15" i="1"/>
  <c r="X14" i="1"/>
  <c r="Q14" i="1"/>
  <c r="N14" i="1"/>
  <c r="K14" i="1"/>
  <c r="H14" i="1"/>
  <c r="E14" i="1"/>
  <c r="X13" i="1"/>
  <c r="Q13" i="1"/>
  <c r="N13" i="1"/>
  <c r="K13" i="1"/>
  <c r="H13" i="1"/>
  <c r="E13" i="1"/>
  <c r="X12" i="1"/>
  <c r="Q12" i="1"/>
  <c r="N12" i="1"/>
  <c r="K12" i="1"/>
  <c r="H12" i="1"/>
  <c r="E12" i="1"/>
  <c r="X11" i="1"/>
  <c r="Q11" i="1"/>
  <c r="N11" i="1"/>
  <c r="K11" i="1"/>
  <c r="H11" i="1"/>
  <c r="E11" i="1"/>
  <c r="X10" i="1"/>
  <c r="Q10" i="1"/>
  <c r="Q31" i="1" s="1"/>
  <c r="N10" i="1"/>
  <c r="K10" i="1"/>
  <c r="H10" i="1"/>
  <c r="E10" i="1"/>
  <c r="X9" i="1"/>
  <c r="X31" i="1" s="1"/>
  <c r="Q9" i="1"/>
  <c r="N9" i="1"/>
  <c r="N31" i="1" s="1"/>
  <c r="K9" i="1"/>
  <c r="H9" i="1"/>
  <c r="E9" i="1"/>
  <c r="E32" i="1" s="1"/>
  <c r="R30" i="2" l="1"/>
  <c r="H32" i="2"/>
  <c r="E32" i="5"/>
  <c r="N32" i="6"/>
  <c r="E32" i="7"/>
  <c r="R30" i="10"/>
  <c r="E31" i="1"/>
  <c r="K31" i="3"/>
  <c r="R32" i="3"/>
  <c r="K31" i="7"/>
  <c r="R32" i="7"/>
  <c r="E32" i="2"/>
  <c r="N32" i="1"/>
  <c r="N32" i="5"/>
  <c r="E32" i="3"/>
  <c r="K32" i="2"/>
  <c r="R30" i="3"/>
  <c r="K32" i="4"/>
  <c r="E32" i="6"/>
  <c r="R30" i="7"/>
  <c r="K32" i="8"/>
  <c r="K32" i="10"/>
  <c r="E31" i="10"/>
  <c r="R31" i="2"/>
  <c r="R31" i="10"/>
  <c r="X32" i="1"/>
  <c r="N31" i="4"/>
  <c r="N32" i="8"/>
  <c r="X32" i="5"/>
</calcChain>
</file>

<file path=xl/sharedStrings.xml><?xml version="1.0" encoding="utf-8"?>
<sst xmlns="http://schemas.openxmlformats.org/spreadsheetml/2006/main" count="429" uniqueCount="99">
  <si>
    <t>CASH</t>
  </si>
  <si>
    <t>Mean</t>
  </si>
  <si>
    <t>3-MONTHS</t>
  </si>
  <si>
    <t>15-MONTHS</t>
  </si>
  <si>
    <t>SETTLEMENT</t>
  </si>
  <si>
    <t xml:space="preserve">    Sterling Equivalents</t>
  </si>
  <si>
    <t>BUYER</t>
  </si>
  <si>
    <t>SELLER</t>
  </si>
  <si>
    <t>Cash Seller's</t>
  </si>
  <si>
    <t>3mths Seller's</t>
  </si>
  <si>
    <t>Stg/$</t>
  </si>
  <si>
    <t>Average</t>
  </si>
  <si>
    <t>High</t>
  </si>
  <si>
    <t>Low</t>
  </si>
  <si>
    <t xml:space="preserve">Neither the LME nor any of its directors, officers or employees shall, except in the case of fraud or wilful neglect, be under any liability whatsoever either in </t>
  </si>
  <si>
    <t xml:space="preserve">contract or in tort in respect of any act or omission (including negligence) in relation to the preparation or publication of the data contained in the report </t>
  </si>
  <si>
    <t>EURO</t>
  </si>
  <si>
    <t>Yen</t>
  </si>
  <si>
    <t>Euro Equivalents</t>
  </si>
  <si>
    <t>LME DAILY OFFICIAL AND SETTLEMENT PRICES</t>
  </si>
  <si>
    <t>3MStg/$</t>
  </si>
  <si>
    <t xml:space="preserve">Exchange Rate </t>
  </si>
  <si>
    <t>DECEMBER 3</t>
  </si>
  <si>
    <t>DECEMBER 2</t>
  </si>
  <si>
    <t>DECEMBER 1</t>
  </si>
  <si>
    <t>LME NICKEL $USD/Tonne</t>
  </si>
  <si>
    <t>LME PRIMARY ALUMINIUM $USD/Tonne</t>
  </si>
  <si>
    <t>LME ZINC $USD/Tonne</t>
  </si>
  <si>
    <t>LME LEAD $USD/Tonne</t>
  </si>
  <si>
    <t>LME TIN $USD/Tonne</t>
  </si>
  <si>
    <t>LME NA ALLOY $USD/Tonne</t>
  </si>
  <si>
    <t>LME ALUMINIUM ALLOY $USD/Tonne</t>
  </si>
  <si>
    <t>LME COPPER $USD/Tonne</t>
  </si>
  <si>
    <t>LME COBALT $USD/Tonne</t>
  </si>
  <si>
    <t>TWAP - Trade weighted average price</t>
  </si>
  <si>
    <t>TWAP</t>
  </si>
  <si>
    <t xml:space="preserve"> LME ABR ZINC $USD/Tonne</t>
  </si>
  <si>
    <t xml:space="preserve"> LME ABR ALUMINIUM $USD/Tonne</t>
  </si>
  <si>
    <t xml:space="preserve"> LME ABR COPPER $USD/Tonne</t>
  </si>
  <si>
    <t>LME DAILY ASIAN BENCHMARK REFERENCE PRICES</t>
  </si>
  <si>
    <t>Market Operations</t>
  </si>
  <si>
    <t>Euro</t>
  </si>
  <si>
    <t xml:space="preserve">   Lead  3-months Seller:</t>
  </si>
  <si>
    <t>$/JY</t>
  </si>
  <si>
    <t xml:space="preserve">   Lead  Cash Seller &amp; Settlement:</t>
  </si>
  <si>
    <t xml:space="preserve">   Copper  3-months Seller:</t>
  </si>
  <si>
    <t xml:space="preserve">                    Exchange Rates  </t>
  </si>
  <si>
    <t xml:space="preserve">   Copper  Cash Seller &amp; Settlement:</t>
  </si>
  <si>
    <t xml:space="preserve">             Settlement Conversion</t>
  </si>
  <si>
    <t xml:space="preserve">  The following sterling equivalents have been calculated, on the basis of daily conversions: </t>
  </si>
  <si>
    <t>Nasaac</t>
  </si>
  <si>
    <t>SHG Zinc</t>
  </si>
  <si>
    <t>Tin</t>
  </si>
  <si>
    <t>Nickel</t>
  </si>
  <si>
    <t>Lead</t>
  </si>
  <si>
    <t>Copper</t>
  </si>
  <si>
    <t>Aluminium Alloy</t>
  </si>
  <si>
    <t>Primary Aluminium</t>
  </si>
  <si>
    <t>Conversion Rate</t>
  </si>
  <si>
    <t>Euro Settlement</t>
  </si>
  <si>
    <t>Metal</t>
  </si>
  <si>
    <t>LME AVERAGE SETTLEMENT PRICES IN EURO</t>
  </si>
  <si>
    <t>15-months Mean</t>
  </si>
  <si>
    <t>15-months Seller</t>
  </si>
  <si>
    <t>15-months Buyer</t>
  </si>
  <si>
    <t>December 3 Mean</t>
  </si>
  <si>
    <t>December 3 Seller</t>
  </si>
  <si>
    <t>December 3 Buyer</t>
  </si>
  <si>
    <t>December 2 Mean</t>
  </si>
  <si>
    <t>December 2 Seller</t>
  </si>
  <si>
    <t>December 1 Mean</t>
  </si>
  <si>
    <t>December 1 Seller</t>
  </si>
  <si>
    <t>December 1 Buyer</t>
  </si>
  <si>
    <t>3-months Mean</t>
  </si>
  <si>
    <t>3-months Seller</t>
  </si>
  <si>
    <t xml:space="preserve">Cash Mean  </t>
  </si>
  <si>
    <t xml:space="preserve"> &amp; Settlement</t>
  </si>
  <si>
    <t>Cash Seller</t>
  </si>
  <si>
    <t xml:space="preserve">Cash Buyer </t>
  </si>
  <si>
    <t>(dollars)</t>
  </si>
  <si>
    <t>Zinc</t>
  </si>
  <si>
    <t>Alloy</t>
  </si>
  <si>
    <t>Aluminium</t>
  </si>
  <si>
    <t>Molybdenum</t>
  </si>
  <si>
    <t xml:space="preserve">Cobalt </t>
  </si>
  <si>
    <t>Steel Billet</t>
  </si>
  <si>
    <t>NASAAC</t>
  </si>
  <si>
    <t>Special Hg</t>
  </si>
  <si>
    <t>Primary</t>
  </si>
  <si>
    <t xml:space="preserve">                AVERAGE OFFICIAL AND SETTLEMENT PRICES US$/TONNE</t>
  </si>
  <si>
    <t xml:space="preserve">             THE  LONDON  METAL  EXCHANGE  LIMITED</t>
  </si>
  <si>
    <t>TWAP Mean</t>
  </si>
  <si>
    <t>ABR</t>
  </si>
  <si>
    <t>AVERAGE OFFICIAL PRICES US$/TONNE</t>
  </si>
  <si>
    <t>THE  LONDON  METAL  EXCHANGE  LIMITED</t>
  </si>
  <si>
    <t>FOR THE MONTH OF APRIL 2024</t>
  </si>
  <si>
    <t>contract or in tort in respect of any act or omission (including negligence) in relation to the preparation or publication of the data contained in the report.</t>
  </si>
  <si>
    <t>3-months Buyer</t>
  </si>
  <si>
    <t>December 2 Buyer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</si>
</sst>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&quot;£&quot;#,##0.00;[Red]\-&quot;£&quot;#,##0.00"/>
    <numFmt numFmtId="165" formatCode="\$#,##0.00\ ;\(\$#,##0.00\)"/>
    <numFmt numFmtId="166" formatCode="\$#,##0.00\ "/>
    <numFmt numFmtId="167" formatCode="\$#,###.00"/>
    <numFmt numFmtId="168" formatCode="0.0000"/>
    <numFmt numFmtId="169" formatCode="#,##0.0000"/>
    <numFmt numFmtId="170" formatCode="[$$-409]#,##0.00"/>
    <numFmt numFmtId="171" formatCode="mmm/yyyy"/>
    <numFmt numFmtId="172" formatCode="&quot;$&quot;#,##0.00_);[Red]\(&quot;$&quot;#,##0.00\)"/>
    <numFmt numFmtId="173" formatCode="&quot;$&quot;#,##0.00_);\(&quot;$&quot;#,##0.00\)"/>
    <numFmt numFmtId="174" formatCode="\$#,##0.00"/>
    <numFmt numFmtId="175" formatCode="\£#,##0.00"/>
    <numFmt numFmtId="176" formatCode="mmm\-yyyy"/>
    <numFmt numFmtId="177" formatCode="mmmm\-yyyy"/>
  </numFmts>
  <fonts count="15" x14ac:knownFonts="1">
    <font>
      <sz val="10"/>
      <name val="Arial"/>
    </font>
    <font>
      <b/>
      <sz val="10"/>
      <name val="Times New Roman"/>
      <family val="1"/>
    </font>
    <font>
      <sz val="10"/>
      <name val="Times New Roman"/>
      <family val="1"/>
    </font>
    <font>
      <sz val="8"/>
      <name val="Arial"/>
      <family val="2"/>
    </font>
    <font>
      <sz val="10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sz val="8"/>
      <name val="Arial"/>
      <family val="2"/>
    </font>
    <font>
      <sz val="9"/>
      <name val="Times New Roman"/>
      <family val="1"/>
    </font>
    <font>
      <sz val="8"/>
      <name val="Times New Roman"/>
      <family val="1"/>
    </font>
    <font>
      <i/>
      <sz val="8"/>
      <name val="Times New Roman"/>
      <family val="1"/>
    </font>
    <font>
      <i/>
      <sz val="10"/>
      <name val="Times New Roman"/>
      <family val="1"/>
    </font>
    <font>
      <sz val="8.5"/>
      <name val="Times New Roman"/>
      <family val="1"/>
    </font>
    <font>
      <i/>
      <sz val="10"/>
      <name val="Times New Roman"/>
      <family val="1"/>
    </font>
    <font>
      <sz val="8.5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6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1">
    <xf numFmtId="0" fontId="0" fillId="0" borderId="0" xfId="0"/>
    <xf numFmtId="17" fontId="6" fillId="0" borderId="0" xfId="0" applyNumberFormat="1" applyFont="1"/>
    <xf numFmtId="0" fontId="4" fillId="0" borderId="0" xfId="0" applyFont="1"/>
    <xf numFmtId="0" fontId="2" fillId="0" borderId="1" xfId="0" applyFont="1" applyBorder="1" applyAlignment="1">
      <alignment horizontal="center"/>
    </xf>
    <xf numFmtId="0" fontId="0" fillId="0" borderId="0" xfId="0" applyProtection="1">
      <protection locked="0"/>
    </xf>
    <xf numFmtId="165" fontId="5" fillId="0" borderId="0" xfId="0" applyNumberFormat="1" applyFont="1"/>
    <xf numFmtId="0" fontId="3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0" fillId="0" borderId="0" xfId="0" applyAlignment="1" applyProtection="1">
      <alignment horizontal="centerContinuous"/>
      <protection locked="0"/>
    </xf>
    <xf numFmtId="0" fontId="6" fillId="0" borderId="5" xfId="0" applyFont="1" applyBorder="1" applyAlignment="1">
      <alignment horizontal="center"/>
    </xf>
    <xf numFmtId="0" fontId="4" fillId="0" borderId="8" xfId="0" applyFont="1" applyBorder="1" applyAlignment="1" applyProtection="1">
      <alignment horizontal="center"/>
      <protection locked="0"/>
    </xf>
    <xf numFmtId="0" fontId="4" fillId="0" borderId="9" xfId="0" applyFont="1" applyBorder="1" applyAlignment="1">
      <alignment horizontal="center"/>
    </xf>
    <xf numFmtId="168" fontId="4" fillId="0" borderId="19" xfId="0" applyNumberFormat="1" applyFont="1" applyBorder="1" applyAlignment="1">
      <alignment horizontal="center"/>
    </xf>
    <xf numFmtId="2" fontId="4" fillId="0" borderId="9" xfId="0" applyNumberFormat="1" applyFont="1" applyBorder="1" applyAlignment="1">
      <alignment horizontal="center"/>
    </xf>
    <xf numFmtId="2" fontId="4" fillId="0" borderId="8" xfId="0" applyNumberFormat="1" applyFont="1" applyBorder="1" applyAlignment="1">
      <alignment horizontal="center"/>
    </xf>
    <xf numFmtId="168" fontId="4" fillId="0" borderId="20" xfId="0" applyNumberFormat="1" applyFont="1" applyBorder="1" applyAlignment="1">
      <alignment horizontal="center"/>
    </xf>
    <xf numFmtId="168" fontId="4" fillId="0" borderId="7" xfId="0" applyNumberFormat="1" applyFont="1" applyBorder="1" applyAlignment="1">
      <alignment horizontal="center"/>
    </xf>
    <xf numFmtId="170" fontId="4" fillId="0" borderId="9" xfId="0" applyNumberFormat="1" applyFont="1" applyBorder="1" applyAlignment="1">
      <alignment horizontal="center"/>
    </xf>
    <xf numFmtId="170" fontId="4" fillId="0" borderId="19" xfId="0" applyNumberFormat="1" applyFont="1" applyBorder="1" applyAlignment="1">
      <alignment horizontal="center"/>
    </xf>
    <xf numFmtId="170" fontId="4" fillId="0" borderId="8" xfId="0" applyNumberFormat="1" applyFont="1" applyBorder="1" applyAlignment="1">
      <alignment horizontal="center"/>
    </xf>
    <xf numFmtId="170" fontId="4" fillId="0" borderId="6" xfId="0" applyNumberFormat="1" applyFont="1" applyBorder="1" applyAlignment="1">
      <alignment horizontal="center"/>
    </xf>
    <xf numFmtId="165" fontId="6" fillId="0" borderId="6" xfId="0" applyNumberFormat="1" applyFont="1" applyBorder="1" applyAlignment="1">
      <alignment horizontal="center"/>
    </xf>
    <xf numFmtId="168" fontId="4" fillId="0" borderId="12" xfId="0" applyNumberFormat="1" applyFont="1" applyBorder="1" applyAlignment="1">
      <alignment horizontal="center"/>
    </xf>
    <xf numFmtId="2" fontId="4" fillId="0" borderId="11" xfId="0" applyNumberFormat="1" applyFont="1" applyBorder="1" applyAlignment="1">
      <alignment horizontal="center"/>
    </xf>
    <xf numFmtId="2" fontId="4" fillId="0" borderId="3" xfId="0" applyNumberFormat="1" applyFont="1" applyBorder="1" applyAlignment="1">
      <alignment horizontal="center"/>
    </xf>
    <xf numFmtId="168" fontId="4" fillId="0" borderId="18" xfId="0" applyNumberFormat="1" applyFont="1" applyBorder="1" applyAlignment="1">
      <alignment horizontal="center"/>
    </xf>
    <xf numFmtId="168" fontId="4" fillId="0" borderId="2" xfId="0" applyNumberFormat="1" applyFont="1" applyBorder="1" applyAlignment="1">
      <alignment horizontal="center"/>
    </xf>
    <xf numFmtId="170" fontId="4" fillId="0" borderId="11" xfId="0" applyNumberFormat="1" applyFont="1" applyBorder="1" applyAlignment="1">
      <alignment horizontal="center"/>
    </xf>
    <xf numFmtId="170" fontId="4" fillId="0" borderId="12" xfId="0" applyNumberFormat="1" applyFont="1" applyBorder="1" applyAlignment="1">
      <alignment horizontal="center"/>
    </xf>
    <xf numFmtId="170" fontId="4" fillId="0" borderId="18" xfId="0" applyNumberFormat="1" applyFont="1" applyBorder="1" applyAlignment="1">
      <alignment horizontal="center"/>
    </xf>
    <xf numFmtId="170" fontId="4" fillId="0" borderId="17" xfId="0" applyNumberFormat="1" applyFont="1" applyBorder="1" applyAlignment="1">
      <alignment horizontal="center"/>
    </xf>
    <xf numFmtId="165" fontId="6" fillId="0" borderId="10" xfId="0" applyNumberFormat="1" applyFont="1" applyBorder="1" applyAlignment="1">
      <alignment horizontal="center"/>
    </xf>
    <xf numFmtId="168" fontId="4" fillId="0" borderId="14" xfId="0" applyNumberFormat="1" applyFont="1" applyBorder="1" applyAlignment="1">
      <alignment horizontal="center"/>
    </xf>
    <xf numFmtId="2" fontId="4" fillId="0" borderId="16" xfId="0" applyNumberFormat="1" applyFont="1" applyBorder="1" applyAlignment="1">
      <alignment horizontal="center"/>
    </xf>
    <xf numFmtId="168" fontId="4" fillId="0" borderId="15" xfId="0" applyNumberFormat="1" applyFont="1" applyBorder="1" applyAlignment="1">
      <alignment horizontal="center"/>
    </xf>
    <xf numFmtId="168" fontId="4" fillId="0" borderId="21" xfId="0" applyNumberFormat="1" applyFont="1" applyBorder="1" applyAlignment="1">
      <alignment horizontal="center"/>
    </xf>
    <xf numFmtId="170" fontId="4" fillId="0" borderId="16" xfId="0" applyNumberFormat="1" applyFont="1" applyBorder="1" applyAlignment="1">
      <alignment horizontal="center"/>
    </xf>
    <xf numFmtId="170" fontId="4" fillId="0" borderId="14" xfId="0" applyNumberFormat="1" applyFont="1" applyBorder="1" applyAlignment="1">
      <alignment horizontal="center"/>
    </xf>
    <xf numFmtId="170" fontId="4" fillId="0" borderId="13" xfId="0" applyNumberFormat="1" applyFont="1" applyBorder="1" applyAlignment="1">
      <alignment horizontal="center"/>
    </xf>
    <xf numFmtId="170" fontId="4" fillId="0" borderId="4" xfId="0" applyNumberFormat="1" applyFont="1" applyBorder="1" applyAlignment="1">
      <alignment horizontal="center"/>
    </xf>
    <xf numFmtId="165" fontId="6" fillId="0" borderId="4" xfId="0" applyNumberFormat="1" applyFont="1" applyBorder="1" applyAlignment="1">
      <alignment horizontal="center"/>
    </xf>
    <xf numFmtId="4" fontId="8" fillId="0" borderId="11" xfId="0" applyNumberFormat="1" applyFont="1" applyBorder="1" applyAlignment="1" applyProtection="1">
      <alignment horizontal="center"/>
      <protection locked="0"/>
    </xf>
    <xf numFmtId="166" fontId="8" fillId="0" borderId="1" xfId="0" applyNumberFormat="1" applyFont="1" applyBorder="1" applyAlignment="1">
      <alignment horizontal="center"/>
    </xf>
    <xf numFmtId="166" fontId="8" fillId="0" borderId="0" xfId="0" applyNumberFormat="1" applyFont="1" applyAlignment="1" applyProtection="1">
      <alignment horizontal="center"/>
      <protection locked="0"/>
    </xf>
    <xf numFmtId="166" fontId="8" fillId="0" borderId="10" xfId="0" applyNumberFormat="1" applyFont="1" applyBorder="1" applyAlignment="1" applyProtection="1">
      <alignment horizontal="center"/>
      <protection locked="0"/>
    </xf>
    <xf numFmtId="15" fontId="4" fillId="0" borderId="10" xfId="0" applyNumberFormat="1" applyFont="1" applyBorder="1"/>
    <xf numFmtId="169" fontId="8" fillId="0" borderId="12" xfId="0" applyNumberFormat="1" applyFont="1" applyBorder="1" applyAlignment="1">
      <alignment horizontal="center"/>
    </xf>
    <xf numFmtId="4" fontId="8" fillId="0" borderId="11" xfId="0" applyNumberFormat="1" applyFont="1" applyBorder="1" applyAlignment="1">
      <alignment horizontal="center"/>
    </xf>
    <xf numFmtId="2" fontId="8" fillId="0" borderId="0" xfId="0" applyNumberFormat="1" applyFont="1" applyAlignment="1" applyProtection="1">
      <alignment horizontal="center"/>
      <protection locked="0"/>
    </xf>
    <xf numFmtId="168" fontId="8" fillId="0" borderId="0" xfId="0" applyNumberFormat="1" applyFont="1" applyAlignment="1" applyProtection="1">
      <alignment horizontal="center"/>
      <protection locked="0"/>
    </xf>
    <xf numFmtId="167" fontId="8" fillId="0" borderId="11" xfId="0" applyNumberFormat="1" applyFont="1" applyBorder="1" applyAlignment="1">
      <alignment horizontal="center"/>
    </xf>
    <xf numFmtId="168" fontId="8" fillId="0" borderId="15" xfId="0" applyNumberFormat="1" applyFont="1" applyBorder="1" applyAlignment="1" applyProtection="1">
      <alignment horizontal="center"/>
      <protection locked="0"/>
    </xf>
    <xf numFmtId="4" fontId="4" fillId="0" borderId="5" xfId="0" applyNumberFormat="1" applyFont="1" applyBorder="1" applyAlignment="1" applyProtection="1">
      <alignment horizontal="center"/>
      <protection locked="0"/>
    </xf>
    <xf numFmtId="0" fontId="4" fillId="0" borderId="3" xfId="0" applyFont="1" applyBorder="1" applyAlignment="1" applyProtection="1">
      <alignment horizontal="center"/>
      <protection locked="0"/>
    </xf>
    <xf numFmtId="4" fontId="4" fillId="0" borderId="7" xfId="0" applyNumberFormat="1" applyFont="1" applyBorder="1" applyAlignment="1" applyProtection="1">
      <alignment horizontal="center"/>
      <protection locked="0"/>
    </xf>
    <xf numFmtId="4" fontId="4" fillId="0" borderId="5" xfId="0" applyNumberFormat="1" applyFont="1" applyBorder="1" applyAlignment="1">
      <alignment horizontal="center"/>
    </xf>
    <xf numFmtId="165" fontId="4" fillId="0" borderId="6" xfId="0" applyNumberFormat="1" applyFont="1" applyBorder="1"/>
    <xf numFmtId="165" fontId="4" fillId="0" borderId="4" xfId="0" applyNumberFormat="1" applyFont="1" applyBorder="1"/>
    <xf numFmtId="165" fontId="6" fillId="0" borderId="0" xfId="0" applyNumberFormat="1" applyFont="1"/>
    <xf numFmtId="166" fontId="2" fillId="0" borderId="19" xfId="0" applyNumberFormat="1" applyFont="1" applyBorder="1" applyAlignment="1">
      <alignment horizontal="right"/>
    </xf>
    <xf numFmtId="165" fontId="1" fillId="0" borderId="24" xfId="0" applyNumberFormat="1" applyFont="1" applyBorder="1" applyAlignment="1">
      <alignment horizontal="center"/>
    </xf>
    <xf numFmtId="166" fontId="2" fillId="0" borderId="12" xfId="0" applyNumberFormat="1" applyFont="1" applyBorder="1" applyAlignment="1">
      <alignment horizontal="right"/>
    </xf>
    <xf numFmtId="165" fontId="1" fillId="0" borderId="17" xfId="0" applyNumberFormat="1" applyFont="1" applyBorder="1" applyAlignment="1">
      <alignment horizontal="center"/>
    </xf>
    <xf numFmtId="166" fontId="2" fillId="0" borderId="14" xfId="0" applyNumberFormat="1" applyFont="1" applyBorder="1" applyAlignment="1">
      <alignment horizontal="right"/>
    </xf>
    <xf numFmtId="165" fontId="1" fillId="0" borderId="21" xfId="0" applyNumberFormat="1" applyFont="1" applyBorder="1" applyAlignment="1">
      <alignment horizontal="center"/>
    </xf>
    <xf numFmtId="166" fontId="8" fillId="0" borderId="1" xfId="0" applyNumberFormat="1" applyFont="1" applyBorder="1" applyAlignment="1">
      <alignment horizontal="right"/>
    </xf>
    <xf numFmtId="14" fontId="2" fillId="0" borderId="17" xfId="0" applyNumberFormat="1" applyFont="1" applyBorder="1"/>
    <xf numFmtId="4" fontId="2" fillId="0" borderId="26" xfId="0" applyNumberFormat="1" applyFont="1" applyBorder="1" applyAlignment="1" applyProtection="1">
      <alignment horizontal="center"/>
      <protection locked="0"/>
    </xf>
    <xf numFmtId="165" fontId="2" fillId="0" borderId="27" xfId="0" applyNumberFormat="1" applyFont="1" applyBorder="1"/>
    <xf numFmtId="4" fontId="6" fillId="0" borderId="28" xfId="0" applyNumberFormat="1" applyFont="1" applyBorder="1" applyAlignment="1" applyProtection="1">
      <alignment horizontal="center"/>
      <protection locked="0"/>
    </xf>
    <xf numFmtId="165" fontId="2" fillId="0" borderId="29" xfId="0" applyNumberFormat="1" applyFont="1" applyBorder="1"/>
    <xf numFmtId="4" fontId="2" fillId="0" borderId="1" xfId="0" applyNumberFormat="1" applyFont="1" applyBorder="1" applyProtection="1">
      <protection locked="0"/>
    </xf>
    <xf numFmtId="171" fontId="1" fillId="0" borderId="10" xfId="0" applyNumberFormat="1" applyFont="1" applyBorder="1"/>
    <xf numFmtId="0" fontId="6" fillId="0" borderId="0" xfId="0" applyFont="1"/>
    <xf numFmtId="0" fontId="9" fillId="0" borderId="30" xfId="0" applyFont="1" applyBorder="1" applyAlignment="1">
      <alignment horizontal="centerContinuous"/>
    </xf>
    <xf numFmtId="0" fontId="9" fillId="0" borderId="31" xfId="0" applyFont="1" applyBorder="1" applyAlignment="1">
      <alignment horizontal="centerContinuous"/>
    </xf>
    <xf numFmtId="0" fontId="9" fillId="0" borderId="32" xfId="0" applyFont="1" applyBorder="1" applyAlignment="1">
      <alignment horizontal="centerContinuous"/>
    </xf>
    <xf numFmtId="0" fontId="10" fillId="0" borderId="33" xfId="0" applyFont="1" applyBorder="1" applyAlignment="1">
      <alignment horizontal="centerContinuous"/>
    </xf>
    <xf numFmtId="166" fontId="9" fillId="0" borderId="34" xfId="0" applyNumberFormat="1" applyFont="1" applyBorder="1" applyAlignment="1">
      <alignment horizontal="centerContinuous"/>
    </xf>
    <xf numFmtId="0" fontId="9" fillId="0" borderId="34" xfId="0" applyFont="1" applyBorder="1" applyAlignment="1">
      <alignment horizontal="centerContinuous"/>
    </xf>
    <xf numFmtId="166" fontId="10" fillId="0" borderId="34" xfId="0" applyNumberFormat="1" applyFont="1" applyBorder="1" applyAlignment="1">
      <alignment horizontal="centerContinuous"/>
    </xf>
    <xf numFmtId="172" fontId="10" fillId="0" borderId="34" xfId="0" applyNumberFormat="1" applyFont="1" applyBorder="1" applyAlignment="1">
      <alignment horizontal="centerContinuous"/>
    </xf>
    <xf numFmtId="173" fontId="10" fillId="0" borderId="34" xfId="0" applyNumberFormat="1" applyFont="1" applyBorder="1" applyAlignment="1">
      <alignment horizontal="centerContinuous"/>
    </xf>
    <xf numFmtId="174" fontId="10" fillId="0" borderId="34" xfId="0" applyNumberFormat="1" applyFont="1" applyBorder="1" applyAlignment="1">
      <alignment horizontal="centerContinuous"/>
    </xf>
    <xf numFmtId="0" fontId="9" fillId="0" borderId="35" xfId="0" applyFont="1" applyBorder="1" applyAlignment="1">
      <alignment horizontal="centerContinuous"/>
    </xf>
    <xf numFmtId="172" fontId="4" fillId="0" borderId="0" xfId="0" applyNumberFormat="1" applyFont="1" applyAlignment="1">
      <alignment horizontal="left"/>
    </xf>
    <xf numFmtId="0" fontId="11" fillId="0" borderId="0" xfId="0" applyFont="1"/>
    <xf numFmtId="168" fontId="4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164" fontId="4" fillId="0" borderId="0" xfId="0" applyNumberFormat="1" applyFont="1" applyAlignment="1">
      <alignment horizontal="right"/>
    </xf>
    <xf numFmtId="2" fontId="4" fillId="0" borderId="0" xfId="0" applyNumberFormat="1" applyFont="1" applyAlignment="1">
      <alignment horizontal="right"/>
    </xf>
    <xf numFmtId="175" fontId="4" fillId="0" borderId="0" xfId="0" applyNumberFormat="1" applyFont="1" applyAlignment="1">
      <alignment horizontal="right"/>
    </xf>
    <xf numFmtId="0" fontId="6" fillId="0" borderId="0" xfId="0" applyFont="1" applyAlignment="1">
      <alignment horizontal="left"/>
    </xf>
    <xf numFmtId="2" fontId="4" fillId="0" borderId="36" xfId="0" applyNumberFormat="1" applyFont="1" applyBorder="1" applyAlignment="1">
      <alignment horizontal="right"/>
    </xf>
    <xf numFmtId="0" fontId="4" fillId="0" borderId="37" xfId="0" applyFont="1" applyBorder="1"/>
    <xf numFmtId="0" fontId="4" fillId="0" borderId="29" xfId="0" applyFont="1" applyBorder="1"/>
    <xf numFmtId="0" fontId="4" fillId="0" borderId="38" xfId="0" applyFont="1" applyBorder="1"/>
    <xf numFmtId="2" fontId="4" fillId="0" borderId="39" xfId="0" applyNumberFormat="1" applyFont="1" applyBorder="1" applyAlignment="1">
      <alignment horizontal="right"/>
    </xf>
    <xf numFmtId="4" fontId="4" fillId="0" borderId="39" xfId="0" applyNumberFormat="1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4" fontId="4" fillId="0" borderId="14" xfId="0" applyNumberFormat="1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17" fontId="6" fillId="0" borderId="0" xfId="0" applyNumberFormat="1" applyFont="1" applyAlignment="1">
      <alignment horizontal="center"/>
    </xf>
    <xf numFmtId="17" fontId="6" fillId="0" borderId="0" xfId="0" applyNumberFormat="1" applyFont="1" applyAlignment="1">
      <alignment horizontal="left"/>
    </xf>
    <xf numFmtId="2" fontId="4" fillId="0" borderId="40" xfId="0" applyNumberFormat="1" applyFont="1" applyBorder="1" applyAlignment="1">
      <alignment horizontal="right"/>
    </xf>
    <xf numFmtId="2" fontId="4" fillId="0" borderId="20" xfId="0" applyNumberFormat="1" applyFont="1" applyBorder="1" applyAlignment="1">
      <alignment horizontal="right"/>
    </xf>
    <xf numFmtId="0" fontId="4" fillId="0" borderId="24" xfId="0" applyFont="1" applyBorder="1"/>
    <xf numFmtId="2" fontId="4" fillId="0" borderId="26" xfId="0" applyNumberFormat="1" applyFont="1" applyBorder="1" applyAlignment="1">
      <alignment horizontal="right"/>
    </xf>
    <xf numFmtId="2" fontId="4" fillId="0" borderId="41" xfId="0" applyNumberFormat="1" applyFont="1" applyBorder="1" applyAlignment="1">
      <alignment horizontal="right"/>
    </xf>
    <xf numFmtId="0" fontId="4" fillId="0" borderId="27" xfId="0" applyFont="1" applyBorder="1"/>
    <xf numFmtId="4" fontId="4" fillId="0" borderId="25" xfId="0" applyNumberFormat="1" applyFont="1" applyBorder="1"/>
    <xf numFmtId="0" fontId="4" fillId="0" borderId="42" xfId="0" applyFont="1" applyBorder="1" applyAlignment="1">
      <alignment horizontal="center"/>
    </xf>
    <xf numFmtId="0" fontId="4" fillId="0" borderId="43" xfId="0" applyFont="1" applyBorder="1" applyAlignment="1">
      <alignment horizontal="center"/>
    </xf>
    <xf numFmtId="0" fontId="4" fillId="0" borderId="10" xfId="0" applyFont="1" applyBorder="1"/>
    <xf numFmtId="0" fontId="4" fillId="0" borderId="0" xfId="0" applyFont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4" xfId="0" applyFont="1" applyBorder="1"/>
    <xf numFmtId="176" fontId="4" fillId="0" borderId="0" xfId="0" applyNumberFormat="1" applyFont="1" applyAlignment="1">
      <alignment horizontal="center"/>
    </xf>
    <xf numFmtId="177" fontId="6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2" fillId="0" borderId="0" xfId="0" applyFont="1"/>
    <xf numFmtId="177" fontId="4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/>
    <xf numFmtId="14" fontId="4" fillId="0" borderId="0" xfId="0" applyNumberFormat="1" applyFont="1"/>
    <xf numFmtId="0" fontId="0" fillId="2" borderId="0" xfId="0" applyFill="1"/>
    <xf numFmtId="0" fontId="9" fillId="2" borderId="30" xfId="0" applyFont="1" applyFill="1" applyBorder="1" applyAlignment="1">
      <alignment horizontal="centerContinuous"/>
    </xf>
    <xf numFmtId="0" fontId="9" fillId="2" borderId="31" xfId="0" applyFont="1" applyFill="1" applyBorder="1" applyAlignment="1">
      <alignment horizontal="centerContinuous"/>
    </xf>
    <xf numFmtId="0" fontId="9" fillId="2" borderId="32" xfId="0" applyFont="1" applyFill="1" applyBorder="1" applyAlignment="1">
      <alignment horizontal="centerContinuous"/>
    </xf>
    <xf numFmtId="0" fontId="10" fillId="2" borderId="33" xfId="0" applyFont="1" applyFill="1" applyBorder="1" applyAlignment="1">
      <alignment horizontal="centerContinuous"/>
    </xf>
    <xf numFmtId="166" fontId="9" fillId="2" borderId="34" xfId="0" applyNumberFormat="1" applyFont="1" applyFill="1" applyBorder="1" applyAlignment="1">
      <alignment horizontal="centerContinuous"/>
    </xf>
    <xf numFmtId="0" fontId="9" fillId="2" borderId="34" xfId="0" applyFont="1" applyFill="1" applyBorder="1" applyAlignment="1">
      <alignment horizontal="centerContinuous"/>
    </xf>
    <xf numFmtId="166" fontId="10" fillId="2" borderId="34" xfId="0" applyNumberFormat="1" applyFont="1" applyFill="1" applyBorder="1" applyAlignment="1">
      <alignment horizontal="centerContinuous"/>
    </xf>
    <xf numFmtId="172" fontId="10" fillId="2" borderId="34" xfId="0" applyNumberFormat="1" applyFont="1" applyFill="1" applyBorder="1" applyAlignment="1">
      <alignment horizontal="centerContinuous"/>
    </xf>
    <xf numFmtId="173" fontId="10" fillId="2" borderId="34" xfId="0" applyNumberFormat="1" applyFont="1" applyFill="1" applyBorder="1" applyAlignment="1">
      <alignment horizontal="centerContinuous"/>
    </xf>
    <xf numFmtId="174" fontId="10" fillId="2" borderId="34" xfId="0" applyNumberFormat="1" applyFont="1" applyFill="1" applyBorder="1" applyAlignment="1">
      <alignment horizontal="centerContinuous"/>
    </xf>
    <xf numFmtId="0" fontId="9" fillId="2" borderId="35" xfId="0" applyFont="1" applyFill="1" applyBorder="1" applyAlignment="1">
      <alignment horizontal="centerContinuous"/>
    </xf>
    <xf numFmtId="0" fontId="2" fillId="2" borderId="0" xfId="0" applyFont="1" applyFill="1"/>
    <xf numFmtId="172" fontId="2" fillId="2" borderId="0" xfId="0" applyNumberFormat="1" applyFont="1" applyFill="1" applyAlignment="1">
      <alignment horizontal="left"/>
    </xf>
    <xf numFmtId="168" fontId="2" fillId="2" borderId="43" xfId="0" applyNumberFormat="1" applyFont="1" applyFill="1" applyBorder="1"/>
    <xf numFmtId="2" fontId="2" fillId="2" borderId="43" xfId="0" applyNumberFormat="1" applyFont="1" applyFill="1" applyBorder="1"/>
    <xf numFmtId="175" fontId="2" fillId="2" borderId="43" xfId="0" applyNumberFormat="1" applyFont="1" applyFill="1" applyBorder="1"/>
    <xf numFmtId="0" fontId="2" fillId="2" borderId="43" xfId="0" applyFont="1" applyFill="1" applyBorder="1"/>
    <xf numFmtId="0" fontId="6" fillId="2" borderId="43" xfId="0" applyFont="1" applyFill="1" applyBorder="1"/>
    <xf numFmtId="0" fontId="13" fillId="2" borderId="43" xfId="0" applyFont="1" applyFill="1" applyBorder="1"/>
    <xf numFmtId="4" fontId="2" fillId="2" borderId="41" xfId="0" applyNumberFormat="1" applyFont="1" applyFill="1" applyBorder="1" applyAlignment="1">
      <alignment horizontal="right"/>
    </xf>
    <xf numFmtId="0" fontId="2" fillId="2" borderId="41" xfId="0" applyFont="1" applyFill="1" applyBorder="1"/>
    <xf numFmtId="4" fontId="2" fillId="2" borderId="25" xfId="0" applyNumberFormat="1" applyFont="1" applyFill="1" applyBorder="1" applyAlignment="1">
      <alignment horizontal="right"/>
    </xf>
    <xf numFmtId="0" fontId="2" fillId="2" borderId="25" xfId="0" applyFont="1" applyFill="1" applyBorder="1"/>
    <xf numFmtId="0" fontId="2" fillId="2" borderId="0" xfId="0" applyFont="1" applyFill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2" fillId="2" borderId="18" xfId="0" applyFont="1" applyFill="1" applyBorder="1"/>
    <xf numFmtId="0" fontId="2" fillId="2" borderId="41" xfId="0" applyFont="1" applyFill="1" applyBorder="1" applyAlignment="1">
      <alignment horizontal="center"/>
    </xf>
    <xf numFmtId="0" fontId="2" fillId="2" borderId="25" xfId="0" applyFont="1" applyFill="1" applyBorder="1" applyAlignment="1">
      <alignment horizontal="center"/>
    </xf>
    <xf numFmtId="176" fontId="4" fillId="2" borderId="0" xfId="0" applyNumberFormat="1" applyFont="1" applyFill="1" applyAlignment="1">
      <alignment horizontal="center"/>
    </xf>
    <xf numFmtId="177" fontId="6" fillId="2" borderId="0" xfId="0" applyNumberFormat="1" applyFont="1" applyFill="1" applyAlignment="1">
      <alignment horizontal="center"/>
    </xf>
    <xf numFmtId="17" fontId="6" fillId="2" borderId="0" xfId="0" applyNumberFormat="1" applyFont="1" applyFill="1"/>
    <xf numFmtId="0" fontId="14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6" fillId="2" borderId="0" xfId="0" applyFont="1" applyFill="1"/>
    <xf numFmtId="0" fontId="14" fillId="2" borderId="0" xfId="0" applyFont="1" applyFill="1"/>
    <xf numFmtId="177" fontId="2" fillId="2" borderId="0" xfId="0" applyNumberFormat="1" applyFont="1" applyFill="1" applyAlignment="1">
      <alignment horizontal="center"/>
    </xf>
    <xf numFmtId="0" fontId="5" fillId="2" borderId="0" xfId="0" applyFont="1" applyFill="1"/>
    <xf numFmtId="2" fontId="8" fillId="0" borderId="14" xfId="0" applyNumberFormat="1" applyFont="1" applyBorder="1" applyAlignment="1" applyProtection="1">
      <alignment horizontal="center"/>
      <protection locked="0"/>
    </xf>
    <xf numFmtId="4" fontId="6" fillId="0" borderId="16" xfId="0" applyNumberFormat="1" applyFont="1" applyBorder="1" applyAlignment="1">
      <alignment horizontal="center" vertical="center"/>
    </xf>
    <xf numFmtId="4" fontId="6" fillId="0" borderId="9" xfId="0" applyNumberFormat="1" applyFont="1" applyBorder="1" applyAlignment="1">
      <alignment horizontal="center" vertical="center"/>
    </xf>
    <xf numFmtId="4" fontId="6" fillId="0" borderId="23" xfId="0" applyNumberFormat="1" applyFont="1" applyBorder="1" applyAlignment="1" applyProtection="1">
      <alignment horizontal="center"/>
      <protection locked="0"/>
    </xf>
    <xf numFmtId="4" fontId="6" fillId="0" borderId="45" xfId="0" applyNumberFormat="1" applyFont="1" applyBorder="1" applyAlignment="1" applyProtection="1">
      <alignment horizontal="center"/>
      <protection locked="0"/>
    </xf>
    <xf numFmtId="4" fontId="6" fillId="0" borderId="22" xfId="0" applyNumberFormat="1" applyFont="1" applyBorder="1" applyAlignment="1" applyProtection="1">
      <alignment horizontal="center"/>
      <protection locked="0"/>
    </xf>
    <xf numFmtId="4" fontId="6" fillId="0" borderId="4" xfId="0" applyNumberFormat="1" applyFont="1" applyBorder="1" applyAlignment="1" applyProtection="1">
      <alignment horizontal="center"/>
      <protection locked="0"/>
    </xf>
    <xf numFmtId="4" fontId="6" fillId="0" borderId="44" xfId="0" applyNumberFormat="1" applyFont="1" applyBorder="1" applyAlignment="1" applyProtection="1">
      <alignment horizontal="center"/>
      <protection locked="0"/>
    </xf>
    <xf numFmtId="4" fontId="6" fillId="0" borderId="15" xfId="0" applyNumberFormat="1" applyFont="1" applyBorder="1" applyAlignment="1" applyProtection="1">
      <alignment horizontal="center"/>
      <protection locked="0"/>
    </xf>
    <xf numFmtId="49" fontId="6" fillId="0" borderId="4" xfId="0" applyNumberFormat="1" applyFont="1" applyBorder="1" applyAlignment="1">
      <alignment horizontal="center"/>
    </xf>
    <xf numFmtId="49" fontId="6" fillId="0" borderId="15" xfId="0" applyNumberFormat="1" applyFont="1" applyBorder="1" applyAlignment="1">
      <alignment horizontal="center"/>
    </xf>
    <xf numFmtId="49" fontId="6" fillId="0" borderId="44" xfId="0" applyNumberFormat="1" applyFont="1" applyBorder="1" applyAlignment="1">
      <alignment horizontal="center"/>
    </xf>
    <xf numFmtId="165" fontId="1" fillId="0" borderId="4" xfId="0" applyNumberFormat="1" applyFont="1" applyBorder="1"/>
    <xf numFmtId="0" fontId="0" fillId="0" borderId="44" xfId="0" applyBorder="1"/>
  </cellXfs>
  <cellStyles count="1">
    <cellStyle name="Standard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Y35"/>
  <sheetViews>
    <sheetView workbookViewId="0">
      <pane ySplit="8" topLeftCell="A9" activePane="bottomLeft" state="frozen"/>
      <selection activeCell="C46" sqref="C46"/>
      <selection pane="bottomLeft"/>
    </sheetView>
  </sheetViews>
  <sheetFormatPr baseColWidth="10" defaultColWidth="9.140625" defaultRowHeight="12.75" x14ac:dyDescent="0.2"/>
  <cols>
    <col min="2" max="2" width="9.7109375" bestFit="1" customWidth="1"/>
    <col min="3" max="3" width="12.42578125" style="4" bestFit="1" customWidth="1"/>
    <col min="4" max="4" width="12" style="4" bestFit="1" customWidth="1"/>
    <col min="5" max="5" width="9.42578125" bestFit="1" customWidth="1"/>
    <col min="6" max="7" width="10.7109375" style="4" customWidth="1"/>
    <col min="8" max="8" width="10.7109375" customWidth="1"/>
    <col min="9" max="10" width="10.7109375" style="4" customWidth="1"/>
    <col min="11" max="11" width="10.7109375" customWidth="1"/>
    <col min="12" max="13" width="10.7109375" style="4" customWidth="1"/>
    <col min="14" max="14" width="10.7109375" customWidth="1"/>
    <col min="15" max="16" width="10.7109375" style="4" customWidth="1"/>
    <col min="17" max="17" width="10.7109375" customWidth="1"/>
    <col min="18" max="18" width="12.5703125" style="4" bestFit="1" customWidth="1"/>
    <col min="19" max="19" width="10" style="4" bestFit="1" customWidth="1"/>
    <col min="20" max="20" width="14.140625" bestFit="1" customWidth="1"/>
    <col min="21" max="21" width="12.5703125" style="4" bestFit="1" customWidth="1"/>
    <col min="22" max="22" width="10.5703125" bestFit="1" customWidth="1"/>
    <col min="23" max="23" width="11.28515625" bestFit="1" customWidth="1"/>
    <col min="24" max="24" width="14.140625" bestFit="1" customWidth="1"/>
    <col min="25" max="25" width="10.5703125" bestFit="1" customWidth="1"/>
  </cols>
  <sheetData>
    <row r="3" spans="1:25" ht="15.75" x14ac:dyDescent="0.25">
      <c r="B3" s="5" t="s">
        <v>19</v>
      </c>
    </row>
    <row r="4" spans="1:25" x14ac:dyDescent="0.2">
      <c r="B4" s="58" t="s">
        <v>32</v>
      </c>
    </row>
    <row r="6" spans="1:25" ht="13.5" thickBot="1" x14ac:dyDescent="0.25">
      <c r="B6" s="1">
        <v>45384</v>
      </c>
    </row>
    <row r="7" spans="1:25" ht="13.5" thickBot="1" x14ac:dyDescent="0.25">
      <c r="B7" s="57"/>
      <c r="C7" s="173" t="s">
        <v>0</v>
      </c>
      <c r="D7" s="175"/>
      <c r="E7" s="174"/>
      <c r="F7" s="173" t="s">
        <v>2</v>
      </c>
      <c r="G7" s="175"/>
      <c r="H7" s="174"/>
      <c r="I7" s="176" t="s">
        <v>24</v>
      </c>
      <c r="J7" s="177"/>
      <c r="K7" s="178"/>
      <c r="L7" s="176" t="s">
        <v>23</v>
      </c>
      <c r="M7" s="177"/>
      <c r="N7" s="178"/>
      <c r="O7" s="176" t="s">
        <v>22</v>
      </c>
      <c r="P7" s="177"/>
      <c r="Q7" s="178"/>
      <c r="R7" s="168" t="s">
        <v>4</v>
      </c>
      <c r="S7" s="170" t="s">
        <v>21</v>
      </c>
      <c r="T7" s="171"/>
      <c r="U7" s="172"/>
      <c r="V7" s="173" t="s">
        <v>5</v>
      </c>
      <c r="W7" s="174"/>
      <c r="X7" s="9" t="s">
        <v>18</v>
      </c>
      <c r="Y7" s="168" t="s">
        <v>20</v>
      </c>
    </row>
    <row r="8" spans="1:25" ht="13.5" thickBot="1" x14ac:dyDescent="0.25">
      <c r="A8" s="3"/>
      <c r="B8" s="56"/>
      <c r="C8" s="52" t="s">
        <v>6</v>
      </c>
      <c r="D8" s="52" t="s">
        <v>7</v>
      </c>
      <c r="E8" s="55" t="s">
        <v>1</v>
      </c>
      <c r="F8" s="52" t="s">
        <v>6</v>
      </c>
      <c r="G8" s="52" t="s">
        <v>7</v>
      </c>
      <c r="H8" s="55" t="s">
        <v>1</v>
      </c>
      <c r="I8" s="52" t="s">
        <v>6</v>
      </c>
      <c r="J8" s="52" t="s">
        <v>7</v>
      </c>
      <c r="K8" s="55" t="s">
        <v>1</v>
      </c>
      <c r="L8" s="52" t="s">
        <v>6</v>
      </c>
      <c r="M8" s="52" t="s">
        <v>7</v>
      </c>
      <c r="N8" s="55" t="s">
        <v>1</v>
      </c>
      <c r="O8" s="52" t="s">
        <v>6</v>
      </c>
      <c r="P8" s="52" t="s">
        <v>7</v>
      </c>
      <c r="Q8" s="55" t="s">
        <v>1</v>
      </c>
      <c r="R8" s="169"/>
      <c r="S8" s="54" t="s">
        <v>10</v>
      </c>
      <c r="T8" s="53" t="s">
        <v>16</v>
      </c>
      <c r="U8" s="10" t="s">
        <v>17</v>
      </c>
      <c r="V8" s="52" t="s">
        <v>8</v>
      </c>
      <c r="W8" s="52" t="s">
        <v>9</v>
      </c>
      <c r="X8" s="11" t="s">
        <v>8</v>
      </c>
      <c r="Y8" s="169" t="s">
        <v>20</v>
      </c>
    </row>
    <row r="9" spans="1:25" x14ac:dyDescent="0.2">
      <c r="B9" s="45">
        <v>45384</v>
      </c>
      <c r="C9" s="44">
        <v>8919</v>
      </c>
      <c r="D9" s="43">
        <v>8920</v>
      </c>
      <c r="E9" s="42">
        <f t="shared" ref="E9:E29" si="0">AVERAGE(C9:D9)</f>
        <v>8919.5</v>
      </c>
      <c r="F9" s="44">
        <v>9023</v>
      </c>
      <c r="G9" s="43">
        <v>9024</v>
      </c>
      <c r="H9" s="42">
        <f t="shared" ref="H9:H29" si="1">AVERAGE(F9:G9)</f>
        <v>9023.5</v>
      </c>
      <c r="I9" s="44">
        <v>9185</v>
      </c>
      <c r="J9" s="43">
        <v>9195</v>
      </c>
      <c r="K9" s="42">
        <f t="shared" ref="K9:K29" si="2">AVERAGE(I9:J9)</f>
        <v>9190</v>
      </c>
      <c r="L9" s="44">
        <v>9175</v>
      </c>
      <c r="M9" s="43">
        <v>9185</v>
      </c>
      <c r="N9" s="42">
        <f t="shared" ref="N9:N29" si="3">AVERAGE(L9:M9)</f>
        <v>9180</v>
      </c>
      <c r="O9" s="44">
        <v>9110</v>
      </c>
      <c r="P9" s="43">
        <v>9120</v>
      </c>
      <c r="Q9" s="42">
        <f t="shared" ref="Q9:Q29" si="4">AVERAGE(O9:P9)</f>
        <v>9115</v>
      </c>
      <c r="R9" s="50">
        <v>8920</v>
      </c>
      <c r="S9" s="49">
        <v>1.2574000000000001</v>
      </c>
      <c r="T9" s="51">
        <v>1.0751999999999999</v>
      </c>
      <c r="U9" s="48">
        <v>151.66</v>
      </c>
      <c r="V9" s="41">
        <v>7094</v>
      </c>
      <c r="W9" s="41">
        <v>7172.72</v>
      </c>
      <c r="X9" s="47">
        <f t="shared" ref="X9:X29" si="5">R9/T9</f>
        <v>8296.1309523809523</v>
      </c>
      <c r="Y9" s="46">
        <v>1.2581</v>
      </c>
    </row>
    <row r="10" spans="1:25" x14ac:dyDescent="0.2">
      <c r="B10" s="45">
        <v>45385</v>
      </c>
      <c r="C10" s="44">
        <v>8930</v>
      </c>
      <c r="D10" s="43">
        <v>8932</v>
      </c>
      <c r="E10" s="42">
        <f t="shared" si="0"/>
        <v>8931</v>
      </c>
      <c r="F10" s="44">
        <v>9044.5</v>
      </c>
      <c r="G10" s="43">
        <v>9047</v>
      </c>
      <c r="H10" s="42">
        <f t="shared" si="1"/>
        <v>9045.75</v>
      </c>
      <c r="I10" s="44">
        <v>9250</v>
      </c>
      <c r="J10" s="43">
        <v>9260</v>
      </c>
      <c r="K10" s="42">
        <f t="shared" si="2"/>
        <v>9255</v>
      </c>
      <c r="L10" s="44">
        <v>9250</v>
      </c>
      <c r="M10" s="43">
        <v>9260</v>
      </c>
      <c r="N10" s="42">
        <f t="shared" si="3"/>
        <v>9255</v>
      </c>
      <c r="O10" s="44">
        <v>9205</v>
      </c>
      <c r="P10" s="43">
        <v>9215</v>
      </c>
      <c r="Q10" s="42">
        <f t="shared" si="4"/>
        <v>9210</v>
      </c>
      <c r="R10" s="50">
        <v>8932</v>
      </c>
      <c r="S10" s="49">
        <v>1.2578</v>
      </c>
      <c r="T10" s="49">
        <v>1.0784</v>
      </c>
      <c r="U10" s="48">
        <v>151.78</v>
      </c>
      <c r="V10" s="41">
        <v>7101.29</v>
      </c>
      <c r="W10" s="41">
        <v>7189.29</v>
      </c>
      <c r="X10" s="47">
        <f t="shared" si="5"/>
        <v>8282.640949554896</v>
      </c>
      <c r="Y10" s="46">
        <v>1.2584</v>
      </c>
    </row>
    <row r="11" spans="1:25" x14ac:dyDescent="0.2">
      <c r="B11" s="45">
        <v>45386</v>
      </c>
      <c r="C11" s="44">
        <v>9256</v>
      </c>
      <c r="D11" s="43">
        <v>9257</v>
      </c>
      <c r="E11" s="42">
        <f t="shared" si="0"/>
        <v>9256.5</v>
      </c>
      <c r="F11" s="44">
        <v>9365</v>
      </c>
      <c r="G11" s="43">
        <v>9370</v>
      </c>
      <c r="H11" s="42">
        <f t="shared" si="1"/>
        <v>9367.5</v>
      </c>
      <c r="I11" s="44">
        <v>9560</v>
      </c>
      <c r="J11" s="43">
        <v>9570</v>
      </c>
      <c r="K11" s="42">
        <f t="shared" si="2"/>
        <v>9565</v>
      </c>
      <c r="L11" s="44">
        <v>9550</v>
      </c>
      <c r="M11" s="43">
        <v>9560</v>
      </c>
      <c r="N11" s="42">
        <f t="shared" si="3"/>
        <v>9555</v>
      </c>
      <c r="O11" s="44">
        <v>9490</v>
      </c>
      <c r="P11" s="43">
        <v>9500</v>
      </c>
      <c r="Q11" s="42">
        <f t="shared" si="4"/>
        <v>9495</v>
      </c>
      <c r="R11" s="50">
        <v>9257</v>
      </c>
      <c r="S11" s="49">
        <v>1.2650999999999999</v>
      </c>
      <c r="T11" s="49">
        <v>1.0852999999999999</v>
      </c>
      <c r="U11" s="48">
        <v>151.75</v>
      </c>
      <c r="V11" s="41">
        <v>7317.21</v>
      </c>
      <c r="W11" s="41">
        <v>7402.43</v>
      </c>
      <c r="X11" s="47">
        <f t="shared" si="5"/>
        <v>8529.438864830001</v>
      </c>
      <c r="Y11" s="46">
        <v>1.2658</v>
      </c>
    </row>
    <row r="12" spans="1:25" x14ac:dyDescent="0.2">
      <c r="B12" s="45">
        <v>45387</v>
      </c>
      <c r="C12" s="44">
        <v>9197</v>
      </c>
      <c r="D12" s="43">
        <v>9198</v>
      </c>
      <c r="E12" s="42">
        <f t="shared" si="0"/>
        <v>9197.5</v>
      </c>
      <c r="F12" s="44">
        <v>9318</v>
      </c>
      <c r="G12" s="43">
        <v>9320</v>
      </c>
      <c r="H12" s="42">
        <f t="shared" si="1"/>
        <v>9319</v>
      </c>
      <c r="I12" s="44">
        <v>9515</v>
      </c>
      <c r="J12" s="43">
        <v>9525</v>
      </c>
      <c r="K12" s="42">
        <f t="shared" si="2"/>
        <v>9520</v>
      </c>
      <c r="L12" s="44">
        <v>9505</v>
      </c>
      <c r="M12" s="43">
        <v>9515</v>
      </c>
      <c r="N12" s="42">
        <f t="shared" si="3"/>
        <v>9510</v>
      </c>
      <c r="O12" s="44">
        <v>9445</v>
      </c>
      <c r="P12" s="43">
        <v>9455</v>
      </c>
      <c r="Q12" s="42">
        <f t="shared" si="4"/>
        <v>9450</v>
      </c>
      <c r="R12" s="50">
        <v>9198</v>
      </c>
      <c r="S12" s="49">
        <v>1.2633000000000001</v>
      </c>
      <c r="T12" s="49">
        <v>1.0834999999999999</v>
      </c>
      <c r="U12" s="48">
        <v>151.38</v>
      </c>
      <c r="V12" s="41">
        <v>7280.93</v>
      </c>
      <c r="W12" s="41">
        <v>7373.42</v>
      </c>
      <c r="X12" s="47">
        <f t="shared" si="5"/>
        <v>8489.1555145362254</v>
      </c>
      <c r="Y12" s="46">
        <v>1.264</v>
      </c>
    </row>
    <row r="13" spans="1:25" x14ac:dyDescent="0.2">
      <c r="B13" s="45">
        <v>45390</v>
      </c>
      <c r="C13" s="44">
        <v>9299</v>
      </c>
      <c r="D13" s="43">
        <v>9301</v>
      </c>
      <c r="E13" s="42">
        <f t="shared" si="0"/>
        <v>9300</v>
      </c>
      <c r="F13" s="44">
        <v>9415</v>
      </c>
      <c r="G13" s="43">
        <v>9419</v>
      </c>
      <c r="H13" s="42">
        <f t="shared" si="1"/>
        <v>9417</v>
      </c>
      <c r="I13" s="44">
        <v>9605</v>
      </c>
      <c r="J13" s="43">
        <v>9615</v>
      </c>
      <c r="K13" s="42">
        <f t="shared" si="2"/>
        <v>9610</v>
      </c>
      <c r="L13" s="44">
        <v>9595</v>
      </c>
      <c r="M13" s="43">
        <v>9605</v>
      </c>
      <c r="N13" s="42">
        <f t="shared" si="3"/>
        <v>9600</v>
      </c>
      <c r="O13" s="44">
        <v>9535</v>
      </c>
      <c r="P13" s="43">
        <v>9545</v>
      </c>
      <c r="Q13" s="42">
        <f t="shared" si="4"/>
        <v>9540</v>
      </c>
      <c r="R13" s="50">
        <v>9301</v>
      </c>
      <c r="S13" s="49">
        <v>1.2619</v>
      </c>
      <c r="T13" s="49">
        <v>1.0824</v>
      </c>
      <c r="U13" s="48">
        <v>151.93</v>
      </c>
      <c r="V13" s="41">
        <v>7370.63</v>
      </c>
      <c r="W13" s="41">
        <v>7460</v>
      </c>
      <c r="X13" s="47">
        <f t="shared" si="5"/>
        <v>8592.9416112342933</v>
      </c>
      <c r="Y13" s="46">
        <v>1.2625999999999999</v>
      </c>
    </row>
    <row r="14" spans="1:25" x14ac:dyDescent="0.2">
      <c r="B14" s="45">
        <v>45391</v>
      </c>
      <c r="C14" s="44">
        <v>9295</v>
      </c>
      <c r="D14" s="43">
        <v>9295.5</v>
      </c>
      <c r="E14" s="42">
        <f t="shared" si="0"/>
        <v>9295.25</v>
      </c>
      <c r="F14" s="44">
        <v>9434</v>
      </c>
      <c r="G14" s="43">
        <v>9435</v>
      </c>
      <c r="H14" s="42">
        <f t="shared" si="1"/>
        <v>9434.5</v>
      </c>
      <c r="I14" s="44">
        <v>9620</v>
      </c>
      <c r="J14" s="43">
        <v>9630</v>
      </c>
      <c r="K14" s="42">
        <f t="shared" si="2"/>
        <v>9625</v>
      </c>
      <c r="L14" s="44">
        <v>9610</v>
      </c>
      <c r="M14" s="43">
        <v>9620</v>
      </c>
      <c r="N14" s="42">
        <f t="shared" si="3"/>
        <v>9615</v>
      </c>
      <c r="O14" s="44">
        <v>9550</v>
      </c>
      <c r="P14" s="43">
        <v>9560</v>
      </c>
      <c r="Q14" s="42">
        <f t="shared" si="4"/>
        <v>9555</v>
      </c>
      <c r="R14" s="50">
        <v>9295.5</v>
      </c>
      <c r="S14" s="49">
        <v>1.268</v>
      </c>
      <c r="T14" s="49">
        <v>1.0861000000000001</v>
      </c>
      <c r="U14" s="48">
        <v>151.84</v>
      </c>
      <c r="V14" s="41">
        <v>7330.84</v>
      </c>
      <c r="W14" s="41">
        <v>7436.75</v>
      </c>
      <c r="X14" s="47">
        <f t="shared" si="5"/>
        <v>8558.6041800939129</v>
      </c>
      <c r="Y14" s="46">
        <v>1.2686999999999999</v>
      </c>
    </row>
    <row r="15" spans="1:25" x14ac:dyDescent="0.2">
      <c r="B15" s="45">
        <v>45392</v>
      </c>
      <c r="C15" s="44">
        <v>9360</v>
      </c>
      <c r="D15" s="43">
        <v>9365</v>
      </c>
      <c r="E15" s="42">
        <f t="shared" si="0"/>
        <v>9362.5</v>
      </c>
      <c r="F15" s="44">
        <v>9487</v>
      </c>
      <c r="G15" s="43">
        <v>9490</v>
      </c>
      <c r="H15" s="42">
        <f t="shared" si="1"/>
        <v>9488.5</v>
      </c>
      <c r="I15" s="44">
        <v>9680</v>
      </c>
      <c r="J15" s="43">
        <v>9690</v>
      </c>
      <c r="K15" s="42">
        <f t="shared" si="2"/>
        <v>9685</v>
      </c>
      <c r="L15" s="44">
        <v>9670</v>
      </c>
      <c r="M15" s="43">
        <v>9680</v>
      </c>
      <c r="N15" s="42">
        <f t="shared" si="3"/>
        <v>9675</v>
      </c>
      <c r="O15" s="44">
        <v>9605</v>
      </c>
      <c r="P15" s="43">
        <v>9615</v>
      </c>
      <c r="Q15" s="42">
        <f t="shared" si="4"/>
        <v>9610</v>
      </c>
      <c r="R15" s="50">
        <v>9365</v>
      </c>
      <c r="S15" s="49">
        <v>1.2695000000000001</v>
      </c>
      <c r="T15" s="49">
        <v>1.0855999999999999</v>
      </c>
      <c r="U15" s="48">
        <v>151.85</v>
      </c>
      <c r="V15" s="41">
        <v>7376.92</v>
      </c>
      <c r="W15" s="41">
        <v>7471.26</v>
      </c>
      <c r="X15" s="47">
        <f t="shared" si="5"/>
        <v>8626.5659543109814</v>
      </c>
      <c r="Y15" s="46">
        <v>1.2702</v>
      </c>
    </row>
    <row r="16" spans="1:25" x14ac:dyDescent="0.2">
      <c r="B16" s="45">
        <v>45393</v>
      </c>
      <c r="C16" s="44">
        <v>9239.5</v>
      </c>
      <c r="D16" s="43">
        <v>9240.5</v>
      </c>
      <c r="E16" s="42">
        <f t="shared" si="0"/>
        <v>9240</v>
      </c>
      <c r="F16" s="44">
        <v>9370</v>
      </c>
      <c r="G16" s="43">
        <v>9375</v>
      </c>
      <c r="H16" s="42">
        <f t="shared" si="1"/>
        <v>9372.5</v>
      </c>
      <c r="I16" s="44">
        <v>9585</v>
      </c>
      <c r="J16" s="43">
        <v>9595</v>
      </c>
      <c r="K16" s="42">
        <f t="shared" si="2"/>
        <v>9590</v>
      </c>
      <c r="L16" s="44">
        <v>9575</v>
      </c>
      <c r="M16" s="43">
        <v>9585</v>
      </c>
      <c r="N16" s="42">
        <f t="shared" si="3"/>
        <v>9580</v>
      </c>
      <c r="O16" s="44">
        <v>9510</v>
      </c>
      <c r="P16" s="43">
        <v>9520</v>
      </c>
      <c r="Q16" s="42">
        <f t="shared" si="4"/>
        <v>9515</v>
      </c>
      <c r="R16" s="50">
        <v>9240.5</v>
      </c>
      <c r="S16" s="49">
        <v>1.2539</v>
      </c>
      <c r="T16" s="49">
        <v>1.0729</v>
      </c>
      <c r="U16" s="48">
        <v>153.09</v>
      </c>
      <c r="V16" s="41">
        <v>7369.41</v>
      </c>
      <c r="W16" s="41">
        <v>7472.5</v>
      </c>
      <c r="X16" s="47">
        <f t="shared" si="5"/>
        <v>8612.6386429303766</v>
      </c>
      <c r="Y16" s="46">
        <v>1.2545999999999999</v>
      </c>
    </row>
    <row r="17" spans="2:25" x14ac:dyDescent="0.2">
      <c r="B17" s="45">
        <v>45394</v>
      </c>
      <c r="C17" s="44">
        <v>9400</v>
      </c>
      <c r="D17" s="43">
        <v>9402</v>
      </c>
      <c r="E17" s="42">
        <f t="shared" si="0"/>
        <v>9401</v>
      </c>
      <c r="F17" s="44">
        <v>9530</v>
      </c>
      <c r="G17" s="43">
        <v>9535</v>
      </c>
      <c r="H17" s="42">
        <f t="shared" si="1"/>
        <v>9532.5</v>
      </c>
      <c r="I17" s="44">
        <v>9745</v>
      </c>
      <c r="J17" s="43">
        <v>9755</v>
      </c>
      <c r="K17" s="42">
        <f t="shared" si="2"/>
        <v>9750</v>
      </c>
      <c r="L17" s="44">
        <v>9735</v>
      </c>
      <c r="M17" s="43">
        <v>9745</v>
      </c>
      <c r="N17" s="42">
        <f t="shared" si="3"/>
        <v>9740</v>
      </c>
      <c r="O17" s="44">
        <v>9665</v>
      </c>
      <c r="P17" s="43">
        <v>9675</v>
      </c>
      <c r="Q17" s="42">
        <f t="shared" si="4"/>
        <v>9670</v>
      </c>
      <c r="R17" s="50">
        <v>9402</v>
      </c>
      <c r="S17" s="49">
        <v>1.2472000000000001</v>
      </c>
      <c r="T17" s="49">
        <v>1.0650999999999999</v>
      </c>
      <c r="U17" s="48">
        <v>153.16999999999999</v>
      </c>
      <c r="V17" s="41">
        <v>7538.49</v>
      </c>
      <c r="W17" s="41">
        <v>7640.84</v>
      </c>
      <c r="X17" s="47">
        <f t="shared" si="5"/>
        <v>8827.3401558539117</v>
      </c>
      <c r="Y17" s="46">
        <v>1.2479</v>
      </c>
    </row>
    <row r="18" spans="2:25" x14ac:dyDescent="0.2">
      <c r="B18" s="45">
        <v>45397</v>
      </c>
      <c r="C18" s="44">
        <v>9385</v>
      </c>
      <c r="D18" s="43">
        <v>9390</v>
      </c>
      <c r="E18" s="42">
        <f t="shared" si="0"/>
        <v>9387.5</v>
      </c>
      <c r="F18" s="44">
        <v>9505</v>
      </c>
      <c r="G18" s="43">
        <v>9506</v>
      </c>
      <c r="H18" s="42">
        <f t="shared" si="1"/>
        <v>9505.5</v>
      </c>
      <c r="I18" s="44">
        <v>9650</v>
      </c>
      <c r="J18" s="43">
        <v>9660</v>
      </c>
      <c r="K18" s="42">
        <f t="shared" si="2"/>
        <v>9655</v>
      </c>
      <c r="L18" s="44">
        <v>9625</v>
      </c>
      <c r="M18" s="43">
        <v>9635</v>
      </c>
      <c r="N18" s="42">
        <f t="shared" si="3"/>
        <v>9630</v>
      </c>
      <c r="O18" s="44">
        <v>9555</v>
      </c>
      <c r="P18" s="43">
        <v>9565</v>
      </c>
      <c r="Q18" s="42">
        <f t="shared" si="4"/>
        <v>9560</v>
      </c>
      <c r="R18" s="50">
        <v>9390</v>
      </c>
      <c r="S18" s="49">
        <v>1.2478</v>
      </c>
      <c r="T18" s="49">
        <v>1.0653999999999999</v>
      </c>
      <c r="U18" s="48">
        <v>153.91999999999999</v>
      </c>
      <c r="V18" s="41">
        <v>7525.24</v>
      </c>
      <c r="W18" s="41">
        <v>7613.94</v>
      </c>
      <c r="X18" s="47">
        <f t="shared" si="5"/>
        <v>8813.5911394781306</v>
      </c>
      <c r="Y18" s="46">
        <v>1.2484999999999999</v>
      </c>
    </row>
    <row r="19" spans="2:25" x14ac:dyDescent="0.2">
      <c r="B19" s="45">
        <v>45398</v>
      </c>
      <c r="C19" s="44">
        <v>9375</v>
      </c>
      <c r="D19" s="43">
        <v>9377</v>
      </c>
      <c r="E19" s="42">
        <f t="shared" si="0"/>
        <v>9376</v>
      </c>
      <c r="F19" s="44">
        <v>9489</v>
      </c>
      <c r="G19" s="43">
        <v>9490</v>
      </c>
      <c r="H19" s="42">
        <f t="shared" si="1"/>
        <v>9489.5</v>
      </c>
      <c r="I19" s="44">
        <v>9615</v>
      </c>
      <c r="J19" s="43">
        <v>9625</v>
      </c>
      <c r="K19" s="42">
        <f t="shared" si="2"/>
        <v>9620</v>
      </c>
      <c r="L19" s="44">
        <v>9575</v>
      </c>
      <c r="M19" s="43">
        <v>9585</v>
      </c>
      <c r="N19" s="42">
        <f t="shared" si="3"/>
        <v>9580</v>
      </c>
      <c r="O19" s="44">
        <v>9475</v>
      </c>
      <c r="P19" s="43">
        <v>9485</v>
      </c>
      <c r="Q19" s="42">
        <f t="shared" si="4"/>
        <v>9480</v>
      </c>
      <c r="R19" s="50">
        <v>9377</v>
      </c>
      <c r="S19" s="49">
        <v>1.2459</v>
      </c>
      <c r="T19" s="49">
        <v>1.0643</v>
      </c>
      <c r="U19" s="48">
        <v>154.66</v>
      </c>
      <c r="V19" s="41">
        <v>7526.29</v>
      </c>
      <c r="W19" s="41">
        <v>7612.71</v>
      </c>
      <c r="X19" s="47">
        <f t="shared" si="5"/>
        <v>8810.4857652917417</v>
      </c>
      <c r="Y19" s="46">
        <v>1.2465999999999999</v>
      </c>
    </row>
    <row r="20" spans="2:25" x14ac:dyDescent="0.2">
      <c r="B20" s="45">
        <v>45399</v>
      </c>
      <c r="C20" s="44">
        <v>9432</v>
      </c>
      <c r="D20" s="43">
        <v>9434</v>
      </c>
      <c r="E20" s="42">
        <f t="shared" si="0"/>
        <v>9433</v>
      </c>
      <c r="F20" s="44">
        <v>9550</v>
      </c>
      <c r="G20" s="43">
        <v>9551</v>
      </c>
      <c r="H20" s="42">
        <f t="shared" si="1"/>
        <v>9550.5</v>
      </c>
      <c r="I20" s="44">
        <v>9695</v>
      </c>
      <c r="J20" s="43">
        <v>9705</v>
      </c>
      <c r="K20" s="42">
        <f t="shared" si="2"/>
        <v>9700</v>
      </c>
      <c r="L20" s="44">
        <v>9660</v>
      </c>
      <c r="M20" s="43">
        <v>9670</v>
      </c>
      <c r="N20" s="42">
        <f t="shared" si="3"/>
        <v>9665</v>
      </c>
      <c r="O20" s="44">
        <v>9570</v>
      </c>
      <c r="P20" s="43">
        <v>9580</v>
      </c>
      <c r="Q20" s="42">
        <f t="shared" si="4"/>
        <v>9575</v>
      </c>
      <c r="R20" s="50">
        <v>9434</v>
      </c>
      <c r="S20" s="49">
        <v>1.2457</v>
      </c>
      <c r="T20" s="49">
        <v>1.0636000000000001</v>
      </c>
      <c r="U20" s="48">
        <v>154.63999999999999</v>
      </c>
      <c r="V20" s="41">
        <v>7573.25</v>
      </c>
      <c r="W20" s="41">
        <v>7662.87</v>
      </c>
      <c r="X20" s="47">
        <f t="shared" si="5"/>
        <v>8869.8758931929297</v>
      </c>
      <c r="Y20" s="46">
        <v>1.2464</v>
      </c>
    </row>
    <row r="21" spans="2:25" x14ac:dyDescent="0.2">
      <c r="B21" s="45">
        <v>45400</v>
      </c>
      <c r="C21" s="44">
        <v>9615</v>
      </c>
      <c r="D21" s="43">
        <v>9617</v>
      </c>
      <c r="E21" s="42">
        <f t="shared" si="0"/>
        <v>9616</v>
      </c>
      <c r="F21" s="44">
        <v>9705.5</v>
      </c>
      <c r="G21" s="43">
        <v>9706.5</v>
      </c>
      <c r="H21" s="42">
        <f t="shared" si="1"/>
        <v>9706</v>
      </c>
      <c r="I21" s="44">
        <v>9800</v>
      </c>
      <c r="J21" s="43">
        <v>9810</v>
      </c>
      <c r="K21" s="42">
        <f t="shared" si="2"/>
        <v>9805</v>
      </c>
      <c r="L21" s="44">
        <v>9745</v>
      </c>
      <c r="M21" s="43">
        <v>9755</v>
      </c>
      <c r="N21" s="42">
        <f t="shared" si="3"/>
        <v>9750</v>
      </c>
      <c r="O21" s="44">
        <v>9645</v>
      </c>
      <c r="P21" s="43">
        <v>9655</v>
      </c>
      <c r="Q21" s="42">
        <f t="shared" si="4"/>
        <v>9650</v>
      </c>
      <c r="R21" s="50">
        <v>9617</v>
      </c>
      <c r="S21" s="49">
        <v>1.2472000000000001</v>
      </c>
      <c r="T21" s="49">
        <v>1.0678000000000001</v>
      </c>
      <c r="U21" s="48">
        <v>154.38</v>
      </c>
      <c r="V21" s="41">
        <v>7710.87</v>
      </c>
      <c r="W21" s="41">
        <v>7778.27</v>
      </c>
      <c r="X21" s="47">
        <f t="shared" si="5"/>
        <v>9006.3682337516384</v>
      </c>
      <c r="Y21" s="46">
        <v>1.2479</v>
      </c>
    </row>
    <row r="22" spans="2:25" x14ac:dyDescent="0.2">
      <c r="B22" s="45">
        <v>45401</v>
      </c>
      <c r="C22" s="44">
        <v>9748</v>
      </c>
      <c r="D22" s="43">
        <v>9749</v>
      </c>
      <c r="E22" s="42">
        <f t="shared" si="0"/>
        <v>9748.5</v>
      </c>
      <c r="F22" s="44">
        <v>9833</v>
      </c>
      <c r="G22" s="43">
        <v>9834</v>
      </c>
      <c r="H22" s="42">
        <f t="shared" si="1"/>
        <v>9833.5</v>
      </c>
      <c r="I22" s="44">
        <v>9910</v>
      </c>
      <c r="J22" s="43">
        <v>9920</v>
      </c>
      <c r="K22" s="42">
        <f t="shared" si="2"/>
        <v>9915</v>
      </c>
      <c r="L22" s="44">
        <v>9855</v>
      </c>
      <c r="M22" s="43">
        <v>9865</v>
      </c>
      <c r="N22" s="42">
        <f t="shared" si="3"/>
        <v>9860</v>
      </c>
      <c r="O22" s="44">
        <v>9755</v>
      </c>
      <c r="P22" s="43">
        <v>9765</v>
      </c>
      <c r="Q22" s="42">
        <f t="shared" si="4"/>
        <v>9760</v>
      </c>
      <c r="R22" s="50">
        <v>9749</v>
      </c>
      <c r="S22" s="49">
        <v>1.244</v>
      </c>
      <c r="T22" s="49">
        <v>1.0651999999999999</v>
      </c>
      <c r="U22" s="48">
        <v>154.61000000000001</v>
      </c>
      <c r="V22" s="41">
        <v>7836.82</v>
      </c>
      <c r="W22" s="41">
        <v>7900.7</v>
      </c>
      <c r="X22" s="47">
        <f t="shared" si="5"/>
        <v>9152.2718738265121</v>
      </c>
      <c r="Y22" s="46">
        <v>1.2446999999999999</v>
      </c>
    </row>
    <row r="23" spans="2:25" x14ac:dyDescent="0.2">
      <c r="B23" s="45">
        <v>45404</v>
      </c>
      <c r="C23" s="44">
        <v>9814</v>
      </c>
      <c r="D23" s="43">
        <v>9814.5</v>
      </c>
      <c r="E23" s="42">
        <f t="shared" si="0"/>
        <v>9814.25</v>
      </c>
      <c r="F23" s="44">
        <v>9900</v>
      </c>
      <c r="G23" s="43">
        <v>9905</v>
      </c>
      <c r="H23" s="42">
        <f t="shared" si="1"/>
        <v>9902.5</v>
      </c>
      <c r="I23" s="44">
        <v>9980</v>
      </c>
      <c r="J23" s="43">
        <v>9990</v>
      </c>
      <c r="K23" s="42">
        <f t="shared" si="2"/>
        <v>9985</v>
      </c>
      <c r="L23" s="44">
        <v>9905</v>
      </c>
      <c r="M23" s="43">
        <v>9915</v>
      </c>
      <c r="N23" s="42">
        <f t="shared" si="3"/>
        <v>9910</v>
      </c>
      <c r="O23" s="44">
        <v>9795</v>
      </c>
      <c r="P23" s="43">
        <v>9805</v>
      </c>
      <c r="Q23" s="42">
        <f t="shared" si="4"/>
        <v>9800</v>
      </c>
      <c r="R23" s="50">
        <v>9814.5</v>
      </c>
      <c r="S23" s="49">
        <v>1.2316</v>
      </c>
      <c r="T23" s="49">
        <v>1.0634999999999999</v>
      </c>
      <c r="U23" s="48">
        <v>154.77000000000001</v>
      </c>
      <c r="V23" s="41">
        <v>7968.9</v>
      </c>
      <c r="W23" s="41">
        <v>8037.82</v>
      </c>
      <c r="X23" s="47">
        <f t="shared" si="5"/>
        <v>9228.4908321579696</v>
      </c>
      <c r="Y23" s="46">
        <v>1.2323</v>
      </c>
    </row>
    <row r="24" spans="2:25" x14ac:dyDescent="0.2">
      <c r="B24" s="45">
        <v>45405</v>
      </c>
      <c r="C24" s="44">
        <v>9598</v>
      </c>
      <c r="D24" s="43">
        <v>9599</v>
      </c>
      <c r="E24" s="42">
        <f t="shared" si="0"/>
        <v>9598.5</v>
      </c>
      <c r="F24" s="44">
        <v>9698</v>
      </c>
      <c r="G24" s="43">
        <v>9700</v>
      </c>
      <c r="H24" s="42">
        <f t="shared" si="1"/>
        <v>9699</v>
      </c>
      <c r="I24" s="44">
        <v>9800</v>
      </c>
      <c r="J24" s="43">
        <v>9810</v>
      </c>
      <c r="K24" s="42">
        <f t="shared" si="2"/>
        <v>9805</v>
      </c>
      <c r="L24" s="44">
        <v>9740</v>
      </c>
      <c r="M24" s="43">
        <v>9750</v>
      </c>
      <c r="N24" s="42">
        <f t="shared" si="3"/>
        <v>9745</v>
      </c>
      <c r="O24" s="44">
        <v>9635</v>
      </c>
      <c r="P24" s="43">
        <v>9645</v>
      </c>
      <c r="Q24" s="42">
        <f t="shared" si="4"/>
        <v>9640</v>
      </c>
      <c r="R24" s="50">
        <v>9599</v>
      </c>
      <c r="S24" s="49">
        <v>1.2402</v>
      </c>
      <c r="T24" s="49">
        <v>1.0673999999999999</v>
      </c>
      <c r="U24" s="48">
        <v>154.81</v>
      </c>
      <c r="V24" s="41">
        <v>7739.88</v>
      </c>
      <c r="W24" s="41">
        <v>7816.91</v>
      </c>
      <c r="X24" s="47">
        <f t="shared" si="5"/>
        <v>8992.8798950721393</v>
      </c>
      <c r="Y24" s="46">
        <v>1.2408999999999999</v>
      </c>
    </row>
    <row r="25" spans="2:25" x14ac:dyDescent="0.2">
      <c r="B25" s="45">
        <v>45406</v>
      </c>
      <c r="C25" s="44">
        <v>9670</v>
      </c>
      <c r="D25" s="43">
        <v>9671</v>
      </c>
      <c r="E25" s="42">
        <f t="shared" si="0"/>
        <v>9670.5</v>
      </c>
      <c r="F25" s="44">
        <v>9784</v>
      </c>
      <c r="G25" s="43">
        <v>9785</v>
      </c>
      <c r="H25" s="42">
        <f t="shared" si="1"/>
        <v>9784.5</v>
      </c>
      <c r="I25" s="44">
        <v>9880</v>
      </c>
      <c r="J25" s="43">
        <v>9890</v>
      </c>
      <c r="K25" s="42">
        <f t="shared" si="2"/>
        <v>9885</v>
      </c>
      <c r="L25" s="44">
        <v>9825</v>
      </c>
      <c r="M25" s="43">
        <v>9835</v>
      </c>
      <c r="N25" s="42">
        <f t="shared" si="3"/>
        <v>9830</v>
      </c>
      <c r="O25" s="44">
        <v>9710</v>
      </c>
      <c r="P25" s="43">
        <v>9720</v>
      </c>
      <c r="Q25" s="42">
        <f t="shared" si="4"/>
        <v>9715</v>
      </c>
      <c r="R25" s="50">
        <v>9671</v>
      </c>
      <c r="S25" s="49">
        <v>1.2435</v>
      </c>
      <c r="T25" s="49">
        <v>1.0689</v>
      </c>
      <c r="U25" s="48">
        <v>154.93</v>
      </c>
      <c r="V25" s="41">
        <v>7777.24</v>
      </c>
      <c r="W25" s="41">
        <v>7864.49</v>
      </c>
      <c r="X25" s="47">
        <f t="shared" si="5"/>
        <v>9047.6190476190477</v>
      </c>
      <c r="Y25" s="46">
        <v>1.2442</v>
      </c>
    </row>
    <row r="26" spans="2:25" x14ac:dyDescent="0.2">
      <c r="B26" s="45">
        <v>45407</v>
      </c>
      <c r="C26" s="44">
        <v>9790</v>
      </c>
      <c r="D26" s="43">
        <v>9791</v>
      </c>
      <c r="E26" s="42">
        <f t="shared" si="0"/>
        <v>9790.5</v>
      </c>
      <c r="F26" s="44">
        <v>9916</v>
      </c>
      <c r="G26" s="43">
        <v>9918</v>
      </c>
      <c r="H26" s="42">
        <f t="shared" si="1"/>
        <v>9917</v>
      </c>
      <c r="I26" s="44">
        <v>10045</v>
      </c>
      <c r="J26" s="43">
        <v>10055</v>
      </c>
      <c r="K26" s="42">
        <f t="shared" si="2"/>
        <v>10050</v>
      </c>
      <c r="L26" s="44">
        <v>9990</v>
      </c>
      <c r="M26" s="43">
        <v>10000</v>
      </c>
      <c r="N26" s="42">
        <f t="shared" si="3"/>
        <v>9995</v>
      </c>
      <c r="O26" s="44">
        <v>9875</v>
      </c>
      <c r="P26" s="43">
        <v>9885</v>
      </c>
      <c r="Q26" s="42">
        <f t="shared" si="4"/>
        <v>9880</v>
      </c>
      <c r="R26" s="50">
        <v>9791</v>
      </c>
      <c r="S26" s="49">
        <v>1.2512000000000001</v>
      </c>
      <c r="T26" s="49">
        <v>1.0720000000000001</v>
      </c>
      <c r="U26" s="48">
        <v>155.56</v>
      </c>
      <c r="V26" s="41">
        <v>7825.29</v>
      </c>
      <c r="W26" s="41">
        <v>7922.36</v>
      </c>
      <c r="X26" s="47">
        <f t="shared" si="5"/>
        <v>9133.3955223880585</v>
      </c>
      <c r="Y26" s="46">
        <v>1.2519</v>
      </c>
    </row>
    <row r="27" spans="2:25" x14ac:dyDescent="0.2">
      <c r="B27" s="45">
        <v>45408</v>
      </c>
      <c r="C27" s="44">
        <v>9868</v>
      </c>
      <c r="D27" s="43">
        <v>9869</v>
      </c>
      <c r="E27" s="42">
        <f t="shared" si="0"/>
        <v>9868.5</v>
      </c>
      <c r="F27" s="44">
        <v>9990</v>
      </c>
      <c r="G27" s="43">
        <v>9995</v>
      </c>
      <c r="H27" s="42">
        <f t="shared" si="1"/>
        <v>9992.5</v>
      </c>
      <c r="I27" s="44">
        <v>10110</v>
      </c>
      <c r="J27" s="43">
        <v>10120</v>
      </c>
      <c r="K27" s="42">
        <f t="shared" si="2"/>
        <v>10115</v>
      </c>
      <c r="L27" s="44">
        <v>10040</v>
      </c>
      <c r="M27" s="43">
        <v>10050</v>
      </c>
      <c r="N27" s="42">
        <f t="shared" si="3"/>
        <v>10045</v>
      </c>
      <c r="O27" s="44">
        <v>9900</v>
      </c>
      <c r="P27" s="43">
        <v>9910</v>
      </c>
      <c r="Q27" s="42">
        <f t="shared" si="4"/>
        <v>9905</v>
      </c>
      <c r="R27" s="50">
        <v>9869</v>
      </c>
      <c r="S27" s="49">
        <v>1.2511000000000001</v>
      </c>
      <c r="T27" s="49">
        <v>1.0716000000000001</v>
      </c>
      <c r="U27" s="48">
        <v>156.82</v>
      </c>
      <c r="V27" s="41">
        <v>7888.26</v>
      </c>
      <c r="W27" s="41">
        <v>7985.14</v>
      </c>
      <c r="X27" s="47">
        <f t="shared" si="5"/>
        <v>9209.5931317655832</v>
      </c>
      <c r="Y27" s="46">
        <v>1.2517</v>
      </c>
    </row>
    <row r="28" spans="2:25" x14ac:dyDescent="0.2">
      <c r="B28" s="45">
        <v>45411</v>
      </c>
      <c r="C28" s="44">
        <v>9930</v>
      </c>
      <c r="D28" s="43">
        <v>9935</v>
      </c>
      <c r="E28" s="42">
        <f t="shared" si="0"/>
        <v>9932.5</v>
      </c>
      <c r="F28" s="44">
        <v>10040</v>
      </c>
      <c r="G28" s="43">
        <v>10041</v>
      </c>
      <c r="H28" s="42">
        <f t="shared" si="1"/>
        <v>10040.5</v>
      </c>
      <c r="I28" s="44">
        <v>10160</v>
      </c>
      <c r="J28" s="43">
        <v>10170</v>
      </c>
      <c r="K28" s="42">
        <f t="shared" si="2"/>
        <v>10165</v>
      </c>
      <c r="L28" s="44">
        <v>10085</v>
      </c>
      <c r="M28" s="43">
        <v>10095</v>
      </c>
      <c r="N28" s="42">
        <f t="shared" si="3"/>
        <v>10090</v>
      </c>
      <c r="O28" s="44">
        <v>9965</v>
      </c>
      <c r="P28" s="43">
        <v>9975</v>
      </c>
      <c r="Q28" s="42">
        <f t="shared" si="4"/>
        <v>9970</v>
      </c>
      <c r="R28" s="50">
        <v>9935</v>
      </c>
      <c r="S28" s="49">
        <v>1.2531000000000001</v>
      </c>
      <c r="T28" s="49">
        <v>1.0714999999999999</v>
      </c>
      <c r="U28" s="48">
        <v>156.22999999999999</v>
      </c>
      <c r="V28" s="41">
        <v>7928.34</v>
      </c>
      <c r="W28" s="41">
        <v>8008.45</v>
      </c>
      <c r="X28" s="47">
        <f t="shared" si="5"/>
        <v>9272.0485300979944</v>
      </c>
      <c r="Y28" s="46">
        <v>1.2538</v>
      </c>
    </row>
    <row r="29" spans="2:25" x14ac:dyDescent="0.2">
      <c r="B29" s="45">
        <v>45412</v>
      </c>
      <c r="C29" s="44">
        <v>9973</v>
      </c>
      <c r="D29" s="43">
        <v>9973.5</v>
      </c>
      <c r="E29" s="42">
        <f t="shared" si="0"/>
        <v>9973.25</v>
      </c>
      <c r="F29" s="44">
        <v>10070.5</v>
      </c>
      <c r="G29" s="43">
        <v>10071</v>
      </c>
      <c r="H29" s="42">
        <f t="shared" si="1"/>
        <v>10070.75</v>
      </c>
      <c r="I29" s="44">
        <v>10160</v>
      </c>
      <c r="J29" s="43">
        <v>10170</v>
      </c>
      <c r="K29" s="42">
        <f t="shared" si="2"/>
        <v>10165</v>
      </c>
      <c r="L29" s="44">
        <v>10075</v>
      </c>
      <c r="M29" s="43">
        <v>10085</v>
      </c>
      <c r="N29" s="42">
        <f t="shared" si="3"/>
        <v>10080</v>
      </c>
      <c r="O29" s="44">
        <v>9905</v>
      </c>
      <c r="P29" s="43">
        <v>9915</v>
      </c>
      <c r="Q29" s="42">
        <f t="shared" si="4"/>
        <v>9910</v>
      </c>
      <c r="R29" s="50">
        <v>9973.5</v>
      </c>
      <c r="S29" s="49">
        <v>1.254</v>
      </c>
      <c r="T29" s="49">
        <v>1.0720000000000001</v>
      </c>
      <c r="U29" s="48">
        <v>156.96</v>
      </c>
      <c r="V29" s="41">
        <v>7953.35</v>
      </c>
      <c r="W29" s="41">
        <v>8027.26</v>
      </c>
      <c r="X29" s="47">
        <f t="shared" si="5"/>
        <v>9303.6380597014922</v>
      </c>
      <c r="Y29" s="46">
        <v>1.2545999999999999</v>
      </c>
    </row>
    <row r="30" spans="2:25" x14ac:dyDescent="0.2">
      <c r="B30" s="40" t="s">
        <v>11</v>
      </c>
      <c r="C30" s="39">
        <f>ROUND(AVERAGE(C9:C29),2)</f>
        <v>9480.64</v>
      </c>
      <c r="D30" s="38">
        <f>ROUND(AVERAGE(D9:D29),2)</f>
        <v>9482.43</v>
      </c>
      <c r="E30" s="37">
        <f>ROUND(AVERAGE(C30:D30),2)</f>
        <v>9481.5400000000009</v>
      </c>
      <c r="F30" s="39">
        <f>ROUND(AVERAGE(F9:F29),2)</f>
        <v>9593.69</v>
      </c>
      <c r="G30" s="38">
        <f>ROUND(AVERAGE(G9:G29),2)</f>
        <v>9596.07</v>
      </c>
      <c r="H30" s="37">
        <f>ROUND(AVERAGE(F30:G30),2)</f>
        <v>9594.8799999999992</v>
      </c>
      <c r="I30" s="39">
        <f>ROUND(AVERAGE(I9:I29),2)</f>
        <v>9740.48</v>
      </c>
      <c r="J30" s="38">
        <f>ROUND(AVERAGE(J9:J29),2)</f>
        <v>9750.48</v>
      </c>
      <c r="K30" s="37">
        <f>ROUND(AVERAGE(I30:J30),2)</f>
        <v>9745.48</v>
      </c>
      <c r="L30" s="39">
        <f>ROUND(AVERAGE(L9:L29),2)</f>
        <v>9704.0499999999993</v>
      </c>
      <c r="M30" s="38">
        <f>ROUND(AVERAGE(M9:M29),2)</f>
        <v>9714.0499999999993</v>
      </c>
      <c r="N30" s="37">
        <f>ROUND(AVERAGE(L30:M30),2)</f>
        <v>9709.0499999999993</v>
      </c>
      <c r="O30" s="39">
        <f>ROUND(AVERAGE(O9:O29),2)</f>
        <v>9614.2900000000009</v>
      </c>
      <c r="P30" s="38">
        <f>ROUND(AVERAGE(P9:P29),2)</f>
        <v>9624.2900000000009</v>
      </c>
      <c r="Q30" s="37">
        <f>ROUND(AVERAGE(O30:P30),2)</f>
        <v>9619.2900000000009</v>
      </c>
      <c r="R30" s="36">
        <f>ROUND(AVERAGE(R9:R29),2)</f>
        <v>9482.43</v>
      </c>
      <c r="S30" s="35">
        <f>ROUND(AVERAGE(S9:S29),4)</f>
        <v>1.2524</v>
      </c>
      <c r="T30" s="34">
        <f>ROUND(AVERAGE(T9:T29),4)</f>
        <v>1.0727</v>
      </c>
      <c r="U30" s="167">
        <f>ROUND(AVERAGE(U9:U29),2)</f>
        <v>153.84</v>
      </c>
      <c r="V30" s="33">
        <f>AVERAGE(V9:V29)</f>
        <v>7573.0214285714292</v>
      </c>
      <c r="W30" s="33">
        <f>AVERAGE(W9:W29)</f>
        <v>7659.5300000000034</v>
      </c>
      <c r="X30" s="33">
        <f>AVERAGE(X9:X29)</f>
        <v>8840.7483214318454</v>
      </c>
      <c r="Y30" s="32">
        <f>AVERAGE(Y9:Y29)</f>
        <v>1.2530380952380948</v>
      </c>
    </row>
    <row r="31" spans="2:25" x14ac:dyDescent="0.2">
      <c r="B31" s="31" t="s">
        <v>12</v>
      </c>
      <c r="C31" s="30">
        <f t="shared" ref="C31:Y31" si="6">MAX(C9:C29)</f>
        <v>9973</v>
      </c>
      <c r="D31" s="29">
        <f t="shared" si="6"/>
        <v>9973.5</v>
      </c>
      <c r="E31" s="28">
        <f t="shared" si="6"/>
        <v>9973.25</v>
      </c>
      <c r="F31" s="30">
        <f t="shared" si="6"/>
        <v>10070.5</v>
      </c>
      <c r="G31" s="29">
        <f t="shared" si="6"/>
        <v>10071</v>
      </c>
      <c r="H31" s="28">
        <f t="shared" si="6"/>
        <v>10070.75</v>
      </c>
      <c r="I31" s="30">
        <f t="shared" si="6"/>
        <v>10160</v>
      </c>
      <c r="J31" s="29">
        <f t="shared" si="6"/>
        <v>10170</v>
      </c>
      <c r="K31" s="28">
        <f t="shared" si="6"/>
        <v>10165</v>
      </c>
      <c r="L31" s="30">
        <f t="shared" si="6"/>
        <v>10085</v>
      </c>
      <c r="M31" s="29">
        <f t="shared" si="6"/>
        <v>10095</v>
      </c>
      <c r="N31" s="28">
        <f t="shared" si="6"/>
        <v>10090</v>
      </c>
      <c r="O31" s="30">
        <f t="shared" si="6"/>
        <v>9965</v>
      </c>
      <c r="P31" s="29">
        <f t="shared" si="6"/>
        <v>9975</v>
      </c>
      <c r="Q31" s="28">
        <f t="shared" si="6"/>
        <v>9970</v>
      </c>
      <c r="R31" s="27">
        <f t="shared" si="6"/>
        <v>9973.5</v>
      </c>
      <c r="S31" s="26">
        <f t="shared" si="6"/>
        <v>1.2695000000000001</v>
      </c>
      <c r="T31" s="25">
        <f t="shared" si="6"/>
        <v>1.0861000000000001</v>
      </c>
      <c r="U31" s="24">
        <f t="shared" si="6"/>
        <v>156.96</v>
      </c>
      <c r="V31" s="23">
        <f t="shared" si="6"/>
        <v>7968.9</v>
      </c>
      <c r="W31" s="23">
        <f t="shared" si="6"/>
        <v>8037.82</v>
      </c>
      <c r="X31" s="23">
        <f t="shared" si="6"/>
        <v>9303.6380597014922</v>
      </c>
      <c r="Y31" s="22">
        <f t="shared" si="6"/>
        <v>1.2702</v>
      </c>
    </row>
    <row r="32" spans="2:25" ht="13.5" thickBot="1" x14ac:dyDescent="0.25">
      <c r="B32" s="21" t="s">
        <v>13</v>
      </c>
      <c r="C32" s="20">
        <f t="shared" ref="C32:Y32" si="7">MIN(C9:C29)</f>
        <v>8919</v>
      </c>
      <c r="D32" s="19">
        <f t="shared" si="7"/>
        <v>8920</v>
      </c>
      <c r="E32" s="18">
        <f t="shared" si="7"/>
        <v>8919.5</v>
      </c>
      <c r="F32" s="20">
        <f t="shared" si="7"/>
        <v>9023</v>
      </c>
      <c r="G32" s="19">
        <f t="shared" si="7"/>
        <v>9024</v>
      </c>
      <c r="H32" s="18">
        <f t="shared" si="7"/>
        <v>9023.5</v>
      </c>
      <c r="I32" s="20">
        <f t="shared" si="7"/>
        <v>9185</v>
      </c>
      <c r="J32" s="19">
        <f t="shared" si="7"/>
        <v>9195</v>
      </c>
      <c r="K32" s="18">
        <f t="shared" si="7"/>
        <v>9190</v>
      </c>
      <c r="L32" s="20">
        <f t="shared" si="7"/>
        <v>9175</v>
      </c>
      <c r="M32" s="19">
        <f t="shared" si="7"/>
        <v>9185</v>
      </c>
      <c r="N32" s="18">
        <f t="shared" si="7"/>
        <v>9180</v>
      </c>
      <c r="O32" s="20">
        <f t="shared" si="7"/>
        <v>9110</v>
      </c>
      <c r="P32" s="19">
        <f t="shared" si="7"/>
        <v>9120</v>
      </c>
      <c r="Q32" s="18">
        <f t="shared" si="7"/>
        <v>9115</v>
      </c>
      <c r="R32" s="17">
        <f t="shared" si="7"/>
        <v>8920</v>
      </c>
      <c r="S32" s="16">
        <f t="shared" si="7"/>
        <v>1.2316</v>
      </c>
      <c r="T32" s="15">
        <f t="shared" si="7"/>
        <v>1.0634999999999999</v>
      </c>
      <c r="U32" s="14">
        <f t="shared" si="7"/>
        <v>151.38</v>
      </c>
      <c r="V32" s="13">
        <f t="shared" si="7"/>
        <v>7094</v>
      </c>
      <c r="W32" s="13">
        <f t="shared" si="7"/>
        <v>7172.72</v>
      </c>
      <c r="X32" s="13">
        <f t="shared" si="7"/>
        <v>8282.640949554896</v>
      </c>
      <c r="Y32" s="12">
        <f t="shared" si="7"/>
        <v>1.2323</v>
      </c>
    </row>
    <row r="34" spans="2:14" x14ac:dyDescent="0.2">
      <c r="B34" s="6" t="s">
        <v>14</v>
      </c>
      <c r="C34" s="8"/>
      <c r="D34" s="8"/>
      <c r="E34" s="7"/>
      <c r="F34" s="8"/>
      <c r="G34" s="8"/>
      <c r="H34" s="7"/>
      <c r="I34" s="8"/>
      <c r="J34" s="8"/>
      <c r="K34" s="7"/>
      <c r="L34" s="8"/>
      <c r="M34" s="8"/>
      <c r="N34" s="7"/>
    </row>
    <row r="35" spans="2:14" x14ac:dyDescent="0.2">
      <c r="B35" s="6" t="s">
        <v>15</v>
      </c>
      <c r="C35" s="8"/>
      <c r="D35" s="8"/>
      <c r="E35" s="7"/>
      <c r="F35" s="8"/>
      <c r="G35" s="8"/>
      <c r="H35" s="7"/>
      <c r="I35" s="8"/>
      <c r="J35" s="8"/>
      <c r="K35" s="7"/>
      <c r="L35" s="8"/>
      <c r="M35" s="8"/>
      <c r="N35" s="7"/>
    </row>
  </sheetData>
  <mergeCells count="9">
    <mergeCell ref="R7:R8"/>
    <mergeCell ref="S7:U7"/>
    <mergeCell ref="V7:W7"/>
    <mergeCell ref="Y7:Y8"/>
    <mergeCell ref="C7:E7"/>
    <mergeCell ref="F7:H7"/>
    <mergeCell ref="I7:K7"/>
    <mergeCell ref="L7:N7"/>
    <mergeCell ref="O7:Q7"/>
  </mergeCells>
  <phoneticPr fontId="7" type="noConversion"/>
  <printOptions horizontalCentered="1" verticalCentered="1" gridLines="1" gridLinesSet="0"/>
  <pageMargins left="0.19685039370078741" right="0.19685039370078741" top="0.98425196850393704" bottom="0.98425196850393704" header="0.51181102362204722" footer="0.51181102362204722"/>
  <pageSetup paperSize="9" scale="96" orientation="landscape" horizontalDpi="204" verticalDpi="196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3:S35"/>
  <sheetViews>
    <sheetView workbookViewId="0">
      <pane ySplit="8" topLeftCell="A9" activePane="bottomLeft" state="frozen"/>
      <selection activeCell="C46" sqref="C46"/>
      <selection pane="bottomLeft"/>
    </sheetView>
  </sheetViews>
  <sheetFormatPr baseColWidth="10" defaultColWidth="9.140625" defaultRowHeight="12.75" x14ac:dyDescent="0.2"/>
  <cols>
    <col min="2" max="2" width="9.7109375" bestFit="1" customWidth="1"/>
    <col min="3" max="3" width="12.42578125" style="4" bestFit="1" customWidth="1"/>
    <col min="4" max="4" width="12" style="4" bestFit="1" customWidth="1"/>
    <col min="5" max="5" width="9.42578125" bestFit="1" customWidth="1"/>
    <col min="6" max="7" width="10.7109375" style="4" customWidth="1"/>
    <col min="8" max="8" width="10.7109375" customWidth="1"/>
    <col min="9" max="10" width="10.7109375" style="4" customWidth="1"/>
    <col min="11" max="11" width="10.7109375" customWidth="1"/>
    <col min="12" max="12" width="12.5703125" style="4" bestFit="1" customWidth="1"/>
    <col min="13" max="13" width="10" style="4" bestFit="1" customWidth="1"/>
    <col min="14" max="14" width="14.140625" bestFit="1" customWidth="1"/>
    <col min="15" max="15" width="12.5703125" style="4" bestFit="1" customWidth="1"/>
    <col min="16" max="16" width="10.5703125" bestFit="1" customWidth="1"/>
    <col min="17" max="17" width="11.28515625" bestFit="1" customWidth="1"/>
    <col min="18" max="18" width="14.140625" bestFit="1" customWidth="1"/>
    <col min="19" max="19" width="10.5703125" bestFit="1" customWidth="1"/>
  </cols>
  <sheetData>
    <row r="3" spans="1:19" ht="15.75" x14ac:dyDescent="0.25">
      <c r="B3" s="5" t="s">
        <v>19</v>
      </c>
    </row>
    <row r="4" spans="1:19" x14ac:dyDescent="0.2">
      <c r="B4" s="58" t="s">
        <v>31</v>
      </c>
    </row>
    <row r="6" spans="1:19" ht="13.5" thickBot="1" x14ac:dyDescent="0.25">
      <c r="B6" s="1">
        <v>45384</v>
      </c>
    </row>
    <row r="7" spans="1:19" ht="13.5" thickBot="1" x14ac:dyDescent="0.25">
      <c r="B7" s="57"/>
      <c r="C7" s="173" t="s">
        <v>0</v>
      </c>
      <c r="D7" s="175"/>
      <c r="E7" s="174"/>
      <c r="F7" s="173" t="s">
        <v>2</v>
      </c>
      <c r="G7" s="175"/>
      <c r="H7" s="174"/>
      <c r="I7" s="176" t="s">
        <v>24</v>
      </c>
      <c r="J7" s="177"/>
      <c r="K7" s="178"/>
      <c r="L7" s="168" t="s">
        <v>4</v>
      </c>
      <c r="M7" s="170" t="s">
        <v>21</v>
      </c>
      <c r="N7" s="171"/>
      <c r="O7" s="172"/>
      <c r="P7" s="173" t="s">
        <v>5</v>
      </c>
      <c r="Q7" s="174"/>
      <c r="R7" s="9" t="s">
        <v>18</v>
      </c>
      <c r="S7" s="168" t="s">
        <v>20</v>
      </c>
    </row>
    <row r="8" spans="1:19" ht="13.5" thickBot="1" x14ac:dyDescent="0.25">
      <c r="A8" s="3"/>
      <c r="B8" s="56"/>
      <c r="C8" s="52" t="s">
        <v>6</v>
      </c>
      <c r="D8" s="52" t="s">
        <v>7</v>
      </c>
      <c r="E8" s="55" t="s">
        <v>1</v>
      </c>
      <c r="F8" s="52" t="s">
        <v>6</v>
      </c>
      <c r="G8" s="52" t="s">
        <v>7</v>
      </c>
      <c r="H8" s="55" t="s">
        <v>1</v>
      </c>
      <c r="I8" s="52" t="s">
        <v>6</v>
      </c>
      <c r="J8" s="52" t="s">
        <v>7</v>
      </c>
      <c r="K8" s="55" t="s">
        <v>1</v>
      </c>
      <c r="L8" s="169"/>
      <c r="M8" s="54" t="s">
        <v>10</v>
      </c>
      <c r="N8" s="53" t="s">
        <v>16</v>
      </c>
      <c r="O8" s="10" t="s">
        <v>17</v>
      </c>
      <c r="P8" s="52" t="s">
        <v>8</v>
      </c>
      <c r="Q8" s="52" t="s">
        <v>9</v>
      </c>
      <c r="R8" s="11" t="s">
        <v>8</v>
      </c>
      <c r="S8" s="169" t="s">
        <v>20</v>
      </c>
    </row>
    <row r="9" spans="1:19" x14ac:dyDescent="0.2">
      <c r="B9" s="45">
        <v>45384</v>
      </c>
      <c r="C9" s="44">
        <v>1810</v>
      </c>
      <c r="D9" s="43">
        <v>1820</v>
      </c>
      <c r="E9" s="42">
        <f t="shared" ref="E9:E29" si="0">AVERAGE(C9:D9)</f>
        <v>1815</v>
      </c>
      <c r="F9" s="44">
        <v>1810</v>
      </c>
      <c r="G9" s="43">
        <v>1820</v>
      </c>
      <c r="H9" s="42">
        <f t="shared" ref="H9:H29" si="1">AVERAGE(F9:G9)</f>
        <v>1815</v>
      </c>
      <c r="I9" s="44">
        <v>1810</v>
      </c>
      <c r="J9" s="43">
        <v>1820</v>
      </c>
      <c r="K9" s="42">
        <f t="shared" ref="K9:K29" si="2">AVERAGE(I9:J9)</f>
        <v>1815</v>
      </c>
      <c r="L9" s="50">
        <v>1820</v>
      </c>
      <c r="M9" s="49">
        <v>1.2574000000000001</v>
      </c>
      <c r="N9" s="51">
        <v>1.0751999999999999</v>
      </c>
      <c r="O9" s="48">
        <v>151.66</v>
      </c>
      <c r="P9" s="41">
        <v>1447.43</v>
      </c>
      <c r="Q9" s="41">
        <v>1446.63</v>
      </c>
      <c r="R9" s="47">
        <f t="shared" ref="R9:R29" si="3">L9/N9</f>
        <v>1692.7083333333335</v>
      </c>
      <c r="S9" s="46">
        <v>1.2581</v>
      </c>
    </row>
    <row r="10" spans="1:19" x14ac:dyDescent="0.2">
      <c r="B10" s="45">
        <v>45385</v>
      </c>
      <c r="C10" s="44">
        <v>1810</v>
      </c>
      <c r="D10" s="43">
        <v>1820</v>
      </c>
      <c r="E10" s="42">
        <f t="shared" si="0"/>
        <v>1815</v>
      </c>
      <c r="F10" s="44">
        <v>1810</v>
      </c>
      <c r="G10" s="43">
        <v>1820</v>
      </c>
      <c r="H10" s="42">
        <f t="shared" si="1"/>
        <v>1815</v>
      </c>
      <c r="I10" s="44">
        <v>1810</v>
      </c>
      <c r="J10" s="43">
        <v>1820</v>
      </c>
      <c r="K10" s="42">
        <f t="shared" si="2"/>
        <v>1815</v>
      </c>
      <c r="L10" s="50">
        <v>1820</v>
      </c>
      <c r="M10" s="49">
        <v>1.2578</v>
      </c>
      <c r="N10" s="49">
        <v>1.0784</v>
      </c>
      <c r="O10" s="48">
        <v>151.78</v>
      </c>
      <c r="P10" s="41">
        <v>1446.97</v>
      </c>
      <c r="Q10" s="41">
        <v>1446.28</v>
      </c>
      <c r="R10" s="47">
        <f t="shared" si="3"/>
        <v>1687.6854599406529</v>
      </c>
      <c r="S10" s="46">
        <v>1.2584</v>
      </c>
    </row>
    <row r="11" spans="1:19" x14ac:dyDescent="0.2">
      <c r="B11" s="45">
        <v>45386</v>
      </c>
      <c r="C11" s="44">
        <v>1810</v>
      </c>
      <c r="D11" s="43">
        <v>1820</v>
      </c>
      <c r="E11" s="42">
        <f t="shared" si="0"/>
        <v>1815</v>
      </c>
      <c r="F11" s="44">
        <v>1810</v>
      </c>
      <c r="G11" s="43">
        <v>1820</v>
      </c>
      <c r="H11" s="42">
        <f t="shared" si="1"/>
        <v>1815</v>
      </c>
      <c r="I11" s="44">
        <v>1810</v>
      </c>
      <c r="J11" s="43">
        <v>1820</v>
      </c>
      <c r="K11" s="42">
        <f t="shared" si="2"/>
        <v>1815</v>
      </c>
      <c r="L11" s="50">
        <v>1820</v>
      </c>
      <c r="M11" s="49">
        <v>1.2650999999999999</v>
      </c>
      <c r="N11" s="49">
        <v>1.0852999999999999</v>
      </c>
      <c r="O11" s="48">
        <v>151.75</v>
      </c>
      <c r="P11" s="41">
        <v>1438.62</v>
      </c>
      <c r="Q11" s="41">
        <v>1437.83</v>
      </c>
      <c r="R11" s="47">
        <f t="shared" si="3"/>
        <v>1676.9556804570166</v>
      </c>
      <c r="S11" s="46">
        <v>1.2658</v>
      </c>
    </row>
    <row r="12" spans="1:19" x14ac:dyDescent="0.2">
      <c r="B12" s="45">
        <v>45387</v>
      </c>
      <c r="C12" s="44">
        <v>1810</v>
      </c>
      <c r="D12" s="43">
        <v>1820</v>
      </c>
      <c r="E12" s="42">
        <f t="shared" si="0"/>
        <v>1815</v>
      </c>
      <c r="F12" s="44">
        <v>1810</v>
      </c>
      <c r="G12" s="43">
        <v>1820</v>
      </c>
      <c r="H12" s="42">
        <f t="shared" si="1"/>
        <v>1815</v>
      </c>
      <c r="I12" s="44">
        <v>1810</v>
      </c>
      <c r="J12" s="43">
        <v>1820</v>
      </c>
      <c r="K12" s="42">
        <f t="shared" si="2"/>
        <v>1815</v>
      </c>
      <c r="L12" s="50">
        <v>1820</v>
      </c>
      <c r="M12" s="49">
        <v>1.2633000000000001</v>
      </c>
      <c r="N12" s="49">
        <v>1.0834999999999999</v>
      </c>
      <c r="O12" s="48">
        <v>151.38</v>
      </c>
      <c r="P12" s="41">
        <v>1440.67</v>
      </c>
      <c r="Q12" s="41">
        <v>1439.87</v>
      </c>
      <c r="R12" s="47">
        <f t="shared" si="3"/>
        <v>1679.7415782187356</v>
      </c>
      <c r="S12" s="46">
        <v>1.264</v>
      </c>
    </row>
    <row r="13" spans="1:19" x14ac:dyDescent="0.2">
      <c r="B13" s="45">
        <v>45390</v>
      </c>
      <c r="C13" s="44">
        <v>1810</v>
      </c>
      <c r="D13" s="43">
        <v>1820</v>
      </c>
      <c r="E13" s="42">
        <f t="shared" si="0"/>
        <v>1815</v>
      </c>
      <c r="F13" s="44">
        <v>1810</v>
      </c>
      <c r="G13" s="43">
        <v>1820</v>
      </c>
      <c r="H13" s="42">
        <f t="shared" si="1"/>
        <v>1815</v>
      </c>
      <c r="I13" s="44">
        <v>1810</v>
      </c>
      <c r="J13" s="43">
        <v>1820</v>
      </c>
      <c r="K13" s="42">
        <f t="shared" si="2"/>
        <v>1815</v>
      </c>
      <c r="L13" s="50">
        <v>1820</v>
      </c>
      <c r="M13" s="49">
        <v>1.2619</v>
      </c>
      <c r="N13" s="49">
        <v>1.0824</v>
      </c>
      <c r="O13" s="48">
        <v>151.93</v>
      </c>
      <c r="P13" s="41">
        <v>1442.27</v>
      </c>
      <c r="Q13" s="41">
        <v>1441.47</v>
      </c>
      <c r="R13" s="47">
        <f t="shared" si="3"/>
        <v>1681.4486326681449</v>
      </c>
      <c r="S13" s="46">
        <v>1.2625999999999999</v>
      </c>
    </row>
    <row r="14" spans="1:19" x14ac:dyDescent="0.2">
      <c r="B14" s="45">
        <v>45391</v>
      </c>
      <c r="C14" s="44">
        <v>1810</v>
      </c>
      <c r="D14" s="43">
        <v>1820</v>
      </c>
      <c r="E14" s="42">
        <f t="shared" si="0"/>
        <v>1815</v>
      </c>
      <c r="F14" s="44">
        <v>1810</v>
      </c>
      <c r="G14" s="43">
        <v>1820</v>
      </c>
      <c r="H14" s="42">
        <f t="shared" si="1"/>
        <v>1815</v>
      </c>
      <c r="I14" s="44">
        <v>1810</v>
      </c>
      <c r="J14" s="43">
        <v>1820</v>
      </c>
      <c r="K14" s="42">
        <f t="shared" si="2"/>
        <v>1815</v>
      </c>
      <c r="L14" s="50">
        <v>1820</v>
      </c>
      <c r="M14" s="49">
        <v>1.268</v>
      </c>
      <c r="N14" s="49">
        <v>1.0861000000000001</v>
      </c>
      <c r="O14" s="48">
        <v>151.84</v>
      </c>
      <c r="P14" s="41">
        <v>1435.33</v>
      </c>
      <c r="Q14" s="41">
        <v>1434.54</v>
      </c>
      <c r="R14" s="47">
        <f t="shared" si="3"/>
        <v>1675.7204677285699</v>
      </c>
      <c r="S14" s="46">
        <v>1.2686999999999999</v>
      </c>
    </row>
    <row r="15" spans="1:19" x14ac:dyDescent="0.2">
      <c r="B15" s="45">
        <v>45392</v>
      </c>
      <c r="C15" s="44">
        <v>1810</v>
      </c>
      <c r="D15" s="43">
        <v>1820</v>
      </c>
      <c r="E15" s="42">
        <f t="shared" si="0"/>
        <v>1815</v>
      </c>
      <c r="F15" s="44">
        <v>1810</v>
      </c>
      <c r="G15" s="43">
        <v>1820</v>
      </c>
      <c r="H15" s="42">
        <f t="shared" si="1"/>
        <v>1815</v>
      </c>
      <c r="I15" s="44">
        <v>1810</v>
      </c>
      <c r="J15" s="43">
        <v>1820</v>
      </c>
      <c r="K15" s="42">
        <f t="shared" si="2"/>
        <v>1815</v>
      </c>
      <c r="L15" s="50">
        <v>1820</v>
      </c>
      <c r="M15" s="49">
        <v>1.2695000000000001</v>
      </c>
      <c r="N15" s="49">
        <v>1.0855999999999999</v>
      </c>
      <c r="O15" s="48">
        <v>151.85</v>
      </c>
      <c r="P15" s="41">
        <v>1433.64</v>
      </c>
      <c r="Q15" s="41">
        <v>1432.85</v>
      </c>
      <c r="R15" s="47">
        <f t="shared" si="3"/>
        <v>1676.4922623434047</v>
      </c>
      <c r="S15" s="46">
        <v>1.2702</v>
      </c>
    </row>
    <row r="16" spans="1:19" x14ac:dyDescent="0.2">
      <c r="B16" s="45">
        <v>45393</v>
      </c>
      <c r="C16" s="44">
        <v>1810</v>
      </c>
      <c r="D16" s="43">
        <v>1820</v>
      </c>
      <c r="E16" s="42">
        <f t="shared" si="0"/>
        <v>1815</v>
      </c>
      <c r="F16" s="44">
        <v>1810</v>
      </c>
      <c r="G16" s="43">
        <v>1820</v>
      </c>
      <c r="H16" s="42">
        <f t="shared" si="1"/>
        <v>1815</v>
      </c>
      <c r="I16" s="44">
        <v>1810</v>
      </c>
      <c r="J16" s="43">
        <v>1820</v>
      </c>
      <c r="K16" s="42">
        <f t="shared" si="2"/>
        <v>1815</v>
      </c>
      <c r="L16" s="50">
        <v>1820</v>
      </c>
      <c r="M16" s="49">
        <v>1.2539</v>
      </c>
      <c r="N16" s="49">
        <v>1.0729</v>
      </c>
      <c r="O16" s="48">
        <v>153.09</v>
      </c>
      <c r="P16" s="41">
        <v>1451.47</v>
      </c>
      <c r="Q16" s="41">
        <v>1450.66</v>
      </c>
      <c r="R16" s="47">
        <f t="shared" si="3"/>
        <v>1696.3370304781433</v>
      </c>
      <c r="S16" s="46">
        <v>1.2545999999999999</v>
      </c>
    </row>
    <row r="17" spans="2:19" x14ac:dyDescent="0.2">
      <c r="B17" s="45">
        <v>45394</v>
      </c>
      <c r="C17" s="44">
        <v>1810</v>
      </c>
      <c r="D17" s="43">
        <v>1820</v>
      </c>
      <c r="E17" s="42">
        <f t="shared" si="0"/>
        <v>1815</v>
      </c>
      <c r="F17" s="44">
        <v>1810</v>
      </c>
      <c r="G17" s="43">
        <v>1820</v>
      </c>
      <c r="H17" s="42">
        <f t="shared" si="1"/>
        <v>1815</v>
      </c>
      <c r="I17" s="44">
        <v>1810</v>
      </c>
      <c r="J17" s="43">
        <v>1820</v>
      </c>
      <c r="K17" s="42">
        <f t="shared" si="2"/>
        <v>1815</v>
      </c>
      <c r="L17" s="50">
        <v>1820</v>
      </c>
      <c r="M17" s="49">
        <v>1.2472000000000001</v>
      </c>
      <c r="N17" s="49">
        <v>1.0650999999999999</v>
      </c>
      <c r="O17" s="48">
        <v>153.16999999999999</v>
      </c>
      <c r="P17" s="41">
        <v>1459.27</v>
      </c>
      <c r="Q17" s="41">
        <v>1458.45</v>
      </c>
      <c r="R17" s="47">
        <f t="shared" si="3"/>
        <v>1708.7597408694021</v>
      </c>
      <c r="S17" s="46">
        <v>1.2479</v>
      </c>
    </row>
    <row r="18" spans="2:19" x14ac:dyDescent="0.2">
      <c r="B18" s="45">
        <v>45397</v>
      </c>
      <c r="C18" s="44">
        <v>1810</v>
      </c>
      <c r="D18" s="43">
        <v>1820</v>
      </c>
      <c r="E18" s="42">
        <f t="shared" si="0"/>
        <v>1815</v>
      </c>
      <c r="F18" s="44">
        <v>1810</v>
      </c>
      <c r="G18" s="43">
        <v>1820</v>
      </c>
      <c r="H18" s="42">
        <f t="shared" si="1"/>
        <v>1815</v>
      </c>
      <c r="I18" s="44">
        <v>1810</v>
      </c>
      <c r="J18" s="43">
        <v>1820</v>
      </c>
      <c r="K18" s="42">
        <f t="shared" si="2"/>
        <v>1815</v>
      </c>
      <c r="L18" s="50">
        <v>1820</v>
      </c>
      <c r="M18" s="49">
        <v>1.2478</v>
      </c>
      <c r="N18" s="49">
        <v>1.0653999999999999</v>
      </c>
      <c r="O18" s="48">
        <v>153.91999999999999</v>
      </c>
      <c r="P18" s="41">
        <v>1458.57</v>
      </c>
      <c r="Q18" s="41">
        <v>1457.75</v>
      </c>
      <c r="R18" s="47">
        <f t="shared" si="3"/>
        <v>1708.2785808147175</v>
      </c>
      <c r="S18" s="46">
        <v>1.2484999999999999</v>
      </c>
    </row>
    <row r="19" spans="2:19" x14ac:dyDescent="0.2">
      <c r="B19" s="45">
        <v>45398</v>
      </c>
      <c r="C19" s="44">
        <v>1810</v>
      </c>
      <c r="D19" s="43">
        <v>1820</v>
      </c>
      <c r="E19" s="42">
        <f t="shared" si="0"/>
        <v>1815</v>
      </c>
      <c r="F19" s="44">
        <v>1810</v>
      </c>
      <c r="G19" s="43">
        <v>1820</v>
      </c>
      <c r="H19" s="42">
        <f t="shared" si="1"/>
        <v>1815</v>
      </c>
      <c r="I19" s="44">
        <v>1810</v>
      </c>
      <c r="J19" s="43">
        <v>1820</v>
      </c>
      <c r="K19" s="42">
        <f t="shared" si="2"/>
        <v>1815</v>
      </c>
      <c r="L19" s="50">
        <v>1820</v>
      </c>
      <c r="M19" s="49">
        <v>1.2459</v>
      </c>
      <c r="N19" s="49">
        <v>1.0643</v>
      </c>
      <c r="O19" s="48">
        <v>154.66</v>
      </c>
      <c r="P19" s="41">
        <v>1460.79</v>
      </c>
      <c r="Q19" s="41">
        <v>1459.97</v>
      </c>
      <c r="R19" s="47">
        <f t="shared" si="3"/>
        <v>1710.0441604810674</v>
      </c>
      <c r="S19" s="46">
        <v>1.2465999999999999</v>
      </c>
    </row>
    <row r="20" spans="2:19" x14ac:dyDescent="0.2">
      <c r="B20" s="45">
        <v>45399</v>
      </c>
      <c r="C20" s="44">
        <v>1810</v>
      </c>
      <c r="D20" s="43">
        <v>1820</v>
      </c>
      <c r="E20" s="42">
        <f t="shared" si="0"/>
        <v>1815</v>
      </c>
      <c r="F20" s="44">
        <v>1810</v>
      </c>
      <c r="G20" s="43">
        <v>1820</v>
      </c>
      <c r="H20" s="42">
        <f t="shared" si="1"/>
        <v>1815</v>
      </c>
      <c r="I20" s="44">
        <v>1810</v>
      </c>
      <c r="J20" s="43">
        <v>1820</v>
      </c>
      <c r="K20" s="42">
        <f t="shared" si="2"/>
        <v>1815</v>
      </c>
      <c r="L20" s="50">
        <v>1820</v>
      </c>
      <c r="M20" s="49">
        <v>1.2457</v>
      </c>
      <c r="N20" s="49">
        <v>1.0636000000000001</v>
      </c>
      <c r="O20" s="48">
        <v>154.63999999999999</v>
      </c>
      <c r="P20" s="41">
        <v>1461.03</v>
      </c>
      <c r="Q20" s="41">
        <v>1460.21</v>
      </c>
      <c r="R20" s="47">
        <f t="shared" si="3"/>
        <v>1711.1696126363292</v>
      </c>
      <c r="S20" s="46">
        <v>1.2464</v>
      </c>
    </row>
    <row r="21" spans="2:19" x14ac:dyDescent="0.2">
      <c r="B21" s="45">
        <v>45400</v>
      </c>
      <c r="C21" s="44">
        <v>1810</v>
      </c>
      <c r="D21" s="43">
        <v>1820</v>
      </c>
      <c r="E21" s="42">
        <f t="shared" si="0"/>
        <v>1815</v>
      </c>
      <c r="F21" s="44">
        <v>1810</v>
      </c>
      <c r="G21" s="43">
        <v>1820</v>
      </c>
      <c r="H21" s="42">
        <f t="shared" si="1"/>
        <v>1815</v>
      </c>
      <c r="I21" s="44">
        <v>1810</v>
      </c>
      <c r="J21" s="43">
        <v>1820</v>
      </c>
      <c r="K21" s="42">
        <f t="shared" si="2"/>
        <v>1815</v>
      </c>
      <c r="L21" s="50">
        <v>1820</v>
      </c>
      <c r="M21" s="49">
        <v>1.2472000000000001</v>
      </c>
      <c r="N21" s="49">
        <v>1.0678000000000001</v>
      </c>
      <c r="O21" s="48">
        <v>154.38</v>
      </c>
      <c r="P21" s="41">
        <v>1459.27</v>
      </c>
      <c r="Q21" s="41">
        <v>1458.45</v>
      </c>
      <c r="R21" s="47">
        <f t="shared" si="3"/>
        <v>1704.4390335268777</v>
      </c>
      <c r="S21" s="46">
        <v>1.2479</v>
      </c>
    </row>
    <row r="22" spans="2:19" x14ac:dyDescent="0.2">
      <c r="B22" s="45">
        <v>45401</v>
      </c>
      <c r="C22" s="44">
        <v>1810</v>
      </c>
      <c r="D22" s="43">
        <v>1820</v>
      </c>
      <c r="E22" s="42">
        <f t="shared" si="0"/>
        <v>1815</v>
      </c>
      <c r="F22" s="44">
        <v>1810</v>
      </c>
      <c r="G22" s="43">
        <v>1820</v>
      </c>
      <c r="H22" s="42">
        <f t="shared" si="1"/>
        <v>1815</v>
      </c>
      <c r="I22" s="44">
        <v>1810</v>
      </c>
      <c r="J22" s="43">
        <v>1820</v>
      </c>
      <c r="K22" s="42">
        <f t="shared" si="2"/>
        <v>1815</v>
      </c>
      <c r="L22" s="50">
        <v>1820</v>
      </c>
      <c r="M22" s="49">
        <v>1.244</v>
      </c>
      <c r="N22" s="49">
        <v>1.0651999999999999</v>
      </c>
      <c r="O22" s="48">
        <v>154.61000000000001</v>
      </c>
      <c r="P22" s="41">
        <v>1463.02</v>
      </c>
      <c r="Q22" s="41">
        <v>1462.2</v>
      </c>
      <c r="R22" s="47">
        <f t="shared" si="3"/>
        <v>1708.5993240705973</v>
      </c>
      <c r="S22" s="46">
        <v>1.2446999999999999</v>
      </c>
    </row>
    <row r="23" spans="2:19" x14ac:dyDescent="0.2">
      <c r="B23" s="45">
        <v>45404</v>
      </c>
      <c r="C23" s="44">
        <v>1810</v>
      </c>
      <c r="D23" s="43">
        <v>1820</v>
      </c>
      <c r="E23" s="42">
        <f t="shared" si="0"/>
        <v>1815</v>
      </c>
      <c r="F23" s="44">
        <v>1810</v>
      </c>
      <c r="G23" s="43">
        <v>1820</v>
      </c>
      <c r="H23" s="42">
        <f t="shared" si="1"/>
        <v>1815</v>
      </c>
      <c r="I23" s="44">
        <v>1810</v>
      </c>
      <c r="J23" s="43">
        <v>1820</v>
      </c>
      <c r="K23" s="42">
        <f t="shared" si="2"/>
        <v>1815</v>
      </c>
      <c r="L23" s="50">
        <v>1820</v>
      </c>
      <c r="M23" s="49">
        <v>1.2316</v>
      </c>
      <c r="N23" s="49">
        <v>1.0634999999999999</v>
      </c>
      <c r="O23" s="48">
        <v>154.77000000000001</v>
      </c>
      <c r="P23" s="41">
        <v>1477.75</v>
      </c>
      <c r="Q23" s="41">
        <v>1476.91</v>
      </c>
      <c r="R23" s="47">
        <f t="shared" si="3"/>
        <v>1711.3305124588624</v>
      </c>
      <c r="S23" s="46">
        <v>1.2323</v>
      </c>
    </row>
    <row r="24" spans="2:19" x14ac:dyDescent="0.2">
      <c r="B24" s="45">
        <v>45405</v>
      </c>
      <c r="C24" s="44">
        <v>1810</v>
      </c>
      <c r="D24" s="43">
        <v>1820</v>
      </c>
      <c r="E24" s="42">
        <f t="shared" si="0"/>
        <v>1815</v>
      </c>
      <c r="F24" s="44">
        <v>1810</v>
      </c>
      <c r="G24" s="43">
        <v>1820</v>
      </c>
      <c r="H24" s="42">
        <f t="shared" si="1"/>
        <v>1815</v>
      </c>
      <c r="I24" s="44">
        <v>1810</v>
      </c>
      <c r="J24" s="43">
        <v>1820</v>
      </c>
      <c r="K24" s="42">
        <f t="shared" si="2"/>
        <v>1815</v>
      </c>
      <c r="L24" s="50">
        <v>1820</v>
      </c>
      <c r="M24" s="49">
        <v>1.2402</v>
      </c>
      <c r="N24" s="49">
        <v>1.0673999999999999</v>
      </c>
      <c r="O24" s="48">
        <v>154.81</v>
      </c>
      <c r="P24" s="41">
        <v>1467.51</v>
      </c>
      <c r="Q24" s="41">
        <v>1466.68</v>
      </c>
      <c r="R24" s="47">
        <f t="shared" si="3"/>
        <v>1705.0777590406597</v>
      </c>
      <c r="S24" s="46">
        <v>1.2408999999999999</v>
      </c>
    </row>
    <row r="25" spans="2:19" x14ac:dyDescent="0.2">
      <c r="B25" s="45">
        <v>45406</v>
      </c>
      <c r="C25" s="44">
        <v>1810</v>
      </c>
      <c r="D25" s="43">
        <v>1820</v>
      </c>
      <c r="E25" s="42">
        <f t="shared" si="0"/>
        <v>1815</v>
      </c>
      <c r="F25" s="44">
        <v>1810</v>
      </c>
      <c r="G25" s="43">
        <v>1820</v>
      </c>
      <c r="H25" s="42">
        <f t="shared" si="1"/>
        <v>1815</v>
      </c>
      <c r="I25" s="44">
        <v>1810</v>
      </c>
      <c r="J25" s="43">
        <v>1820</v>
      </c>
      <c r="K25" s="42">
        <f t="shared" si="2"/>
        <v>1815</v>
      </c>
      <c r="L25" s="50">
        <v>1820</v>
      </c>
      <c r="M25" s="49">
        <v>1.2435</v>
      </c>
      <c r="N25" s="49">
        <v>1.0689</v>
      </c>
      <c r="O25" s="48">
        <v>154.93</v>
      </c>
      <c r="P25" s="41">
        <v>1463.61</v>
      </c>
      <c r="Q25" s="41">
        <v>1462.79</v>
      </c>
      <c r="R25" s="47">
        <f t="shared" si="3"/>
        <v>1702.6850032743944</v>
      </c>
      <c r="S25" s="46">
        <v>1.2442</v>
      </c>
    </row>
    <row r="26" spans="2:19" x14ac:dyDescent="0.2">
      <c r="B26" s="45">
        <v>45407</v>
      </c>
      <c r="C26" s="44">
        <v>1810</v>
      </c>
      <c r="D26" s="43">
        <v>1820</v>
      </c>
      <c r="E26" s="42">
        <f t="shared" si="0"/>
        <v>1815</v>
      </c>
      <c r="F26" s="44">
        <v>1810</v>
      </c>
      <c r="G26" s="43">
        <v>1820</v>
      </c>
      <c r="H26" s="42">
        <f t="shared" si="1"/>
        <v>1815</v>
      </c>
      <c r="I26" s="44">
        <v>1810</v>
      </c>
      <c r="J26" s="43">
        <v>1820</v>
      </c>
      <c r="K26" s="42">
        <f t="shared" si="2"/>
        <v>1815</v>
      </c>
      <c r="L26" s="50">
        <v>1820</v>
      </c>
      <c r="M26" s="49">
        <v>1.2512000000000001</v>
      </c>
      <c r="N26" s="49">
        <v>1.0720000000000001</v>
      </c>
      <c r="O26" s="48">
        <v>155.56</v>
      </c>
      <c r="P26" s="41">
        <v>1454.6</v>
      </c>
      <c r="Q26" s="41">
        <v>1453.79</v>
      </c>
      <c r="R26" s="47">
        <f t="shared" si="3"/>
        <v>1697.7611940298507</v>
      </c>
      <c r="S26" s="46">
        <v>1.2519</v>
      </c>
    </row>
    <row r="27" spans="2:19" x14ac:dyDescent="0.2">
      <c r="B27" s="45">
        <v>45408</v>
      </c>
      <c r="C27" s="44">
        <v>1810</v>
      </c>
      <c r="D27" s="43">
        <v>1820</v>
      </c>
      <c r="E27" s="42">
        <f t="shared" si="0"/>
        <v>1815</v>
      </c>
      <c r="F27" s="44">
        <v>1810</v>
      </c>
      <c r="G27" s="43">
        <v>1820</v>
      </c>
      <c r="H27" s="42">
        <f t="shared" si="1"/>
        <v>1815</v>
      </c>
      <c r="I27" s="44">
        <v>1810</v>
      </c>
      <c r="J27" s="43">
        <v>1820</v>
      </c>
      <c r="K27" s="42">
        <f t="shared" si="2"/>
        <v>1815</v>
      </c>
      <c r="L27" s="50">
        <v>1820</v>
      </c>
      <c r="M27" s="49">
        <v>1.2511000000000001</v>
      </c>
      <c r="N27" s="49">
        <v>1.0716000000000001</v>
      </c>
      <c r="O27" s="48">
        <v>156.82</v>
      </c>
      <c r="P27" s="41">
        <v>1454.72</v>
      </c>
      <c r="Q27" s="41">
        <v>1454.02</v>
      </c>
      <c r="R27" s="47">
        <f t="shared" si="3"/>
        <v>1698.39492347891</v>
      </c>
      <c r="S27" s="46">
        <v>1.2517</v>
      </c>
    </row>
    <row r="28" spans="2:19" x14ac:dyDescent="0.2">
      <c r="B28" s="45">
        <v>45411</v>
      </c>
      <c r="C28" s="44">
        <v>1810</v>
      </c>
      <c r="D28" s="43">
        <v>1820</v>
      </c>
      <c r="E28" s="42">
        <f t="shared" si="0"/>
        <v>1815</v>
      </c>
      <c r="F28" s="44">
        <v>1810</v>
      </c>
      <c r="G28" s="43">
        <v>1820</v>
      </c>
      <c r="H28" s="42">
        <f t="shared" si="1"/>
        <v>1815</v>
      </c>
      <c r="I28" s="44">
        <v>1810</v>
      </c>
      <c r="J28" s="43">
        <v>1820</v>
      </c>
      <c r="K28" s="42">
        <f t="shared" si="2"/>
        <v>1815</v>
      </c>
      <c r="L28" s="50">
        <v>1820</v>
      </c>
      <c r="M28" s="49">
        <v>1.2531000000000001</v>
      </c>
      <c r="N28" s="49">
        <v>1.0714999999999999</v>
      </c>
      <c r="O28" s="48">
        <v>156.22999999999999</v>
      </c>
      <c r="P28" s="41">
        <v>1452.4</v>
      </c>
      <c r="Q28" s="41">
        <v>1451.59</v>
      </c>
      <c r="R28" s="47">
        <f t="shared" si="3"/>
        <v>1698.5534297713486</v>
      </c>
      <c r="S28" s="46">
        <v>1.2538</v>
      </c>
    </row>
    <row r="29" spans="2:19" x14ac:dyDescent="0.2">
      <c r="B29" s="45">
        <v>45412</v>
      </c>
      <c r="C29" s="44">
        <v>1810</v>
      </c>
      <c r="D29" s="43">
        <v>1820</v>
      </c>
      <c r="E29" s="42">
        <f t="shared" si="0"/>
        <v>1815</v>
      </c>
      <c r="F29" s="44">
        <v>1810</v>
      </c>
      <c r="G29" s="43">
        <v>1820</v>
      </c>
      <c r="H29" s="42">
        <f t="shared" si="1"/>
        <v>1815</v>
      </c>
      <c r="I29" s="44">
        <v>1810</v>
      </c>
      <c r="J29" s="43">
        <v>1820</v>
      </c>
      <c r="K29" s="42">
        <f t="shared" si="2"/>
        <v>1815</v>
      </c>
      <c r="L29" s="50">
        <v>1820</v>
      </c>
      <c r="M29" s="49">
        <v>1.254</v>
      </c>
      <c r="N29" s="49">
        <v>1.0720000000000001</v>
      </c>
      <c r="O29" s="48">
        <v>156.96</v>
      </c>
      <c r="P29" s="41">
        <v>1451.36</v>
      </c>
      <c r="Q29" s="41">
        <v>1450.66</v>
      </c>
      <c r="R29" s="47">
        <f t="shared" si="3"/>
        <v>1697.7611940298507</v>
      </c>
      <c r="S29" s="46">
        <v>1.2545999999999999</v>
      </c>
    </row>
    <row r="30" spans="2:19" x14ac:dyDescent="0.2">
      <c r="B30" s="40" t="s">
        <v>11</v>
      </c>
      <c r="C30" s="39">
        <f>ROUND(AVERAGE(C9:C29),2)</f>
        <v>1810</v>
      </c>
      <c r="D30" s="38">
        <f>ROUND(AVERAGE(D9:D29),2)</f>
        <v>1820</v>
      </c>
      <c r="E30" s="37">
        <f>ROUND(AVERAGE(C30:D30),2)</f>
        <v>1815</v>
      </c>
      <c r="F30" s="39">
        <f>ROUND(AVERAGE(F9:F29),2)</f>
        <v>1810</v>
      </c>
      <c r="G30" s="38">
        <f>ROUND(AVERAGE(G9:G29),2)</f>
        <v>1820</v>
      </c>
      <c r="H30" s="37">
        <f>ROUND(AVERAGE(F30:G30),2)</f>
        <v>1815</v>
      </c>
      <c r="I30" s="39">
        <f>ROUND(AVERAGE(I9:I29),2)</f>
        <v>1810</v>
      </c>
      <c r="J30" s="38">
        <f>ROUND(AVERAGE(J9:J29),2)</f>
        <v>1820</v>
      </c>
      <c r="K30" s="37">
        <f>ROUND(AVERAGE(I30:J30),2)</f>
        <v>1815</v>
      </c>
      <c r="L30" s="36">
        <f>ROUND(AVERAGE(L9:L29),2)</f>
        <v>1820</v>
      </c>
      <c r="M30" s="35">
        <f>ROUND(AVERAGE(M9:M29),4)</f>
        <v>1.2524</v>
      </c>
      <c r="N30" s="34">
        <f>ROUND(AVERAGE(N9:N29),4)</f>
        <v>1.0727</v>
      </c>
      <c r="O30" s="167">
        <f>ROUND(AVERAGE(O9:O29),2)</f>
        <v>153.84</v>
      </c>
      <c r="P30" s="33">
        <f>AVERAGE(P9:P29)</f>
        <v>1453.347619047619</v>
      </c>
      <c r="Q30" s="33">
        <f>AVERAGE(Q9:Q29)</f>
        <v>1452.5523809523811</v>
      </c>
      <c r="R30" s="33">
        <f>AVERAGE(R9:R29)</f>
        <v>1696.6639958881365</v>
      </c>
      <c r="S30" s="32">
        <f>AVERAGE(S9:S29)</f>
        <v>1.2530380952380948</v>
      </c>
    </row>
    <row r="31" spans="2:19" x14ac:dyDescent="0.2">
      <c r="B31" s="31" t="s">
        <v>12</v>
      </c>
      <c r="C31" s="30">
        <f t="shared" ref="C31:S31" si="4">MAX(C9:C29)</f>
        <v>1810</v>
      </c>
      <c r="D31" s="29">
        <f t="shared" si="4"/>
        <v>1820</v>
      </c>
      <c r="E31" s="28">
        <f t="shared" si="4"/>
        <v>1815</v>
      </c>
      <c r="F31" s="30">
        <f t="shared" si="4"/>
        <v>1810</v>
      </c>
      <c r="G31" s="29">
        <f t="shared" si="4"/>
        <v>1820</v>
      </c>
      <c r="H31" s="28">
        <f t="shared" si="4"/>
        <v>1815</v>
      </c>
      <c r="I31" s="30">
        <f t="shared" si="4"/>
        <v>1810</v>
      </c>
      <c r="J31" s="29">
        <f t="shared" si="4"/>
        <v>1820</v>
      </c>
      <c r="K31" s="28">
        <f t="shared" si="4"/>
        <v>1815</v>
      </c>
      <c r="L31" s="27">
        <f t="shared" si="4"/>
        <v>1820</v>
      </c>
      <c r="M31" s="26">
        <f t="shared" si="4"/>
        <v>1.2695000000000001</v>
      </c>
      <c r="N31" s="25">
        <f t="shared" si="4"/>
        <v>1.0861000000000001</v>
      </c>
      <c r="O31" s="24">
        <f t="shared" si="4"/>
        <v>156.96</v>
      </c>
      <c r="P31" s="23">
        <f t="shared" si="4"/>
        <v>1477.75</v>
      </c>
      <c r="Q31" s="23">
        <f t="shared" si="4"/>
        <v>1476.91</v>
      </c>
      <c r="R31" s="23">
        <f t="shared" si="4"/>
        <v>1711.3305124588624</v>
      </c>
      <c r="S31" s="22">
        <f t="shared" si="4"/>
        <v>1.2702</v>
      </c>
    </row>
    <row r="32" spans="2:19" ht="13.5" thickBot="1" x14ac:dyDescent="0.25">
      <c r="B32" s="21" t="s">
        <v>13</v>
      </c>
      <c r="C32" s="20">
        <f t="shared" ref="C32:S32" si="5">MIN(C9:C29)</f>
        <v>1810</v>
      </c>
      <c r="D32" s="19">
        <f t="shared" si="5"/>
        <v>1820</v>
      </c>
      <c r="E32" s="18">
        <f t="shared" si="5"/>
        <v>1815</v>
      </c>
      <c r="F32" s="20">
        <f t="shared" si="5"/>
        <v>1810</v>
      </c>
      <c r="G32" s="19">
        <f t="shared" si="5"/>
        <v>1820</v>
      </c>
      <c r="H32" s="18">
        <f t="shared" si="5"/>
        <v>1815</v>
      </c>
      <c r="I32" s="20">
        <f t="shared" si="5"/>
        <v>1810</v>
      </c>
      <c r="J32" s="19">
        <f t="shared" si="5"/>
        <v>1820</v>
      </c>
      <c r="K32" s="18">
        <f t="shared" si="5"/>
        <v>1815</v>
      </c>
      <c r="L32" s="17">
        <f t="shared" si="5"/>
        <v>1820</v>
      </c>
      <c r="M32" s="16">
        <f t="shared" si="5"/>
        <v>1.2316</v>
      </c>
      <c r="N32" s="15">
        <f t="shared" si="5"/>
        <v>1.0634999999999999</v>
      </c>
      <c r="O32" s="14">
        <f t="shared" si="5"/>
        <v>151.38</v>
      </c>
      <c r="P32" s="13">
        <f t="shared" si="5"/>
        <v>1433.64</v>
      </c>
      <c r="Q32" s="13">
        <f t="shared" si="5"/>
        <v>1432.85</v>
      </c>
      <c r="R32" s="13">
        <f t="shared" si="5"/>
        <v>1675.7204677285699</v>
      </c>
      <c r="S32" s="12">
        <f t="shared" si="5"/>
        <v>1.2323</v>
      </c>
    </row>
    <row r="34" spans="2:14" x14ac:dyDescent="0.2">
      <c r="B34" s="6" t="s">
        <v>14</v>
      </c>
      <c r="C34" s="8"/>
      <c r="D34" s="8"/>
      <c r="E34" s="7"/>
      <c r="F34" s="8"/>
      <c r="G34" s="8"/>
      <c r="H34" s="7"/>
      <c r="I34" s="8"/>
      <c r="J34" s="8"/>
      <c r="K34" s="7"/>
      <c r="L34" s="8"/>
      <c r="M34" s="8"/>
      <c r="N34" s="7"/>
    </row>
    <row r="35" spans="2:14" x14ac:dyDescent="0.2">
      <c r="B35" s="6" t="s">
        <v>15</v>
      </c>
      <c r="C35" s="8"/>
      <c r="D35" s="8"/>
      <c r="E35" s="7"/>
      <c r="F35" s="8"/>
      <c r="G35" s="8"/>
      <c r="H35" s="7"/>
      <c r="I35" s="8"/>
      <c r="J35" s="8"/>
      <c r="K35" s="7"/>
      <c r="L35" s="8"/>
      <c r="M35" s="8"/>
      <c r="N35" s="7"/>
    </row>
  </sheetData>
  <mergeCells count="7">
    <mergeCell ref="P7:Q7"/>
    <mergeCell ref="S7:S8"/>
    <mergeCell ref="C7:E7"/>
    <mergeCell ref="F7:H7"/>
    <mergeCell ref="I7:K7"/>
    <mergeCell ref="L7:L8"/>
    <mergeCell ref="M7:O7"/>
  </mergeCells>
  <phoneticPr fontId="7" type="noConversion"/>
  <printOptions horizontalCentered="1" verticalCentered="1" gridLines="1" gridLinesSet="0"/>
  <pageMargins left="0.19685039370078741" right="0.19685039370078741" top="0.98425196850393704" bottom="0.98425196850393704" header="0.51181102362204722" footer="0.51181102362204722"/>
  <pageSetup paperSize="9" scale="96" orientation="landscape" horizontalDpi="204" verticalDpi="196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3:S35"/>
  <sheetViews>
    <sheetView workbookViewId="0">
      <pane ySplit="8" topLeftCell="A9" activePane="bottomLeft" state="frozen"/>
      <selection activeCell="C46" sqref="C46"/>
      <selection pane="bottomLeft"/>
    </sheetView>
  </sheetViews>
  <sheetFormatPr baseColWidth="10" defaultColWidth="9.140625" defaultRowHeight="12.75" x14ac:dyDescent="0.2"/>
  <cols>
    <col min="2" max="2" width="9.7109375" bestFit="1" customWidth="1"/>
    <col min="3" max="3" width="12.42578125" style="4" bestFit="1" customWidth="1"/>
    <col min="4" max="4" width="12" style="4" bestFit="1" customWidth="1"/>
    <col min="5" max="5" width="9.42578125" bestFit="1" customWidth="1"/>
    <col min="6" max="7" width="10.7109375" style="4" customWidth="1"/>
    <col min="8" max="8" width="10.7109375" customWidth="1"/>
    <col min="9" max="10" width="10.7109375" style="4" customWidth="1"/>
    <col min="11" max="11" width="10.7109375" customWidth="1"/>
    <col min="12" max="12" width="12.5703125" style="4" bestFit="1" customWidth="1"/>
    <col min="13" max="13" width="10" style="4" bestFit="1" customWidth="1"/>
    <col min="14" max="14" width="14.140625" bestFit="1" customWidth="1"/>
    <col min="15" max="15" width="12.5703125" style="4" bestFit="1" customWidth="1"/>
    <col min="16" max="16" width="10.5703125" bestFit="1" customWidth="1"/>
    <col min="17" max="17" width="11.28515625" bestFit="1" customWidth="1"/>
    <col min="18" max="18" width="14.140625" bestFit="1" customWidth="1"/>
    <col min="19" max="19" width="10.5703125" bestFit="1" customWidth="1"/>
  </cols>
  <sheetData>
    <row r="3" spans="1:19" ht="15.75" x14ac:dyDescent="0.25">
      <c r="B3" s="5" t="s">
        <v>19</v>
      </c>
    </row>
    <row r="4" spans="1:19" x14ac:dyDescent="0.2">
      <c r="B4" s="58" t="s">
        <v>30</v>
      </c>
    </row>
    <row r="6" spans="1:19" ht="13.5" thickBot="1" x14ac:dyDescent="0.25">
      <c r="B6" s="1">
        <v>45384</v>
      </c>
    </row>
    <row r="7" spans="1:19" ht="13.5" thickBot="1" x14ac:dyDescent="0.25">
      <c r="B7" s="57"/>
      <c r="C7" s="173" t="s">
        <v>0</v>
      </c>
      <c r="D7" s="175"/>
      <c r="E7" s="174"/>
      <c r="F7" s="173" t="s">
        <v>2</v>
      </c>
      <c r="G7" s="175"/>
      <c r="H7" s="174"/>
      <c r="I7" s="176" t="s">
        <v>24</v>
      </c>
      <c r="J7" s="177"/>
      <c r="K7" s="178"/>
      <c r="L7" s="168" t="s">
        <v>4</v>
      </c>
      <c r="M7" s="170" t="s">
        <v>21</v>
      </c>
      <c r="N7" s="171"/>
      <c r="O7" s="172"/>
      <c r="P7" s="173" t="s">
        <v>5</v>
      </c>
      <c r="Q7" s="174"/>
      <c r="R7" s="9" t="s">
        <v>18</v>
      </c>
      <c r="S7" s="168" t="s">
        <v>20</v>
      </c>
    </row>
    <row r="8" spans="1:19" ht="13.5" thickBot="1" x14ac:dyDescent="0.25">
      <c r="A8" s="3"/>
      <c r="B8" s="56"/>
      <c r="C8" s="52" t="s">
        <v>6</v>
      </c>
      <c r="D8" s="52" t="s">
        <v>7</v>
      </c>
      <c r="E8" s="55" t="s">
        <v>1</v>
      </c>
      <c r="F8" s="52" t="s">
        <v>6</v>
      </c>
      <c r="G8" s="52" t="s">
        <v>7</v>
      </c>
      <c r="H8" s="55" t="s">
        <v>1</v>
      </c>
      <c r="I8" s="52" t="s">
        <v>6</v>
      </c>
      <c r="J8" s="52" t="s">
        <v>7</v>
      </c>
      <c r="K8" s="55" t="s">
        <v>1</v>
      </c>
      <c r="L8" s="169"/>
      <c r="M8" s="54" t="s">
        <v>10</v>
      </c>
      <c r="N8" s="53" t="s">
        <v>16</v>
      </c>
      <c r="O8" s="10" t="s">
        <v>17</v>
      </c>
      <c r="P8" s="52" t="s">
        <v>8</v>
      </c>
      <c r="Q8" s="52" t="s">
        <v>9</v>
      </c>
      <c r="R8" s="11" t="s">
        <v>8</v>
      </c>
      <c r="S8" s="169" t="s">
        <v>20</v>
      </c>
    </row>
    <row r="9" spans="1:19" x14ac:dyDescent="0.2">
      <c r="B9" s="45">
        <v>45384</v>
      </c>
      <c r="C9" s="44">
        <v>2390</v>
      </c>
      <c r="D9" s="43">
        <v>2400</v>
      </c>
      <c r="E9" s="42">
        <f t="shared" ref="E9:E29" si="0">AVERAGE(C9:D9)</f>
        <v>2395</v>
      </c>
      <c r="F9" s="44">
        <v>2390</v>
      </c>
      <c r="G9" s="43">
        <v>2400</v>
      </c>
      <c r="H9" s="42">
        <f t="shared" ref="H9:H29" si="1">AVERAGE(F9:G9)</f>
        <v>2395</v>
      </c>
      <c r="I9" s="44">
        <v>2390</v>
      </c>
      <c r="J9" s="43">
        <v>2400</v>
      </c>
      <c r="K9" s="42">
        <f t="shared" ref="K9:K29" si="2">AVERAGE(I9:J9)</f>
        <v>2395</v>
      </c>
      <c r="L9" s="50">
        <v>2400</v>
      </c>
      <c r="M9" s="49">
        <v>1.2574000000000001</v>
      </c>
      <c r="N9" s="51">
        <v>1.0751999999999999</v>
      </c>
      <c r="O9" s="48">
        <v>151.66</v>
      </c>
      <c r="P9" s="41">
        <v>1908.7</v>
      </c>
      <c r="Q9" s="41">
        <v>1907.64</v>
      </c>
      <c r="R9" s="47">
        <f t="shared" ref="R9:R29" si="3">L9/N9</f>
        <v>2232.1428571428573</v>
      </c>
      <c r="S9" s="46">
        <v>1.2581</v>
      </c>
    </row>
    <row r="10" spans="1:19" x14ac:dyDescent="0.2">
      <c r="B10" s="45">
        <v>45385</v>
      </c>
      <c r="C10" s="44">
        <v>2390</v>
      </c>
      <c r="D10" s="43">
        <v>2400</v>
      </c>
      <c r="E10" s="42">
        <f t="shared" si="0"/>
        <v>2395</v>
      </c>
      <c r="F10" s="44">
        <v>2390</v>
      </c>
      <c r="G10" s="43">
        <v>2400</v>
      </c>
      <c r="H10" s="42">
        <f t="shared" si="1"/>
        <v>2395</v>
      </c>
      <c r="I10" s="44">
        <v>2390</v>
      </c>
      <c r="J10" s="43">
        <v>2400</v>
      </c>
      <c r="K10" s="42">
        <f t="shared" si="2"/>
        <v>2395</v>
      </c>
      <c r="L10" s="50">
        <v>2400</v>
      </c>
      <c r="M10" s="49">
        <v>1.2578</v>
      </c>
      <c r="N10" s="49">
        <v>1.0784</v>
      </c>
      <c r="O10" s="48">
        <v>151.78</v>
      </c>
      <c r="P10" s="41">
        <v>1908.09</v>
      </c>
      <c r="Q10" s="41">
        <v>1907.18</v>
      </c>
      <c r="R10" s="47">
        <f t="shared" si="3"/>
        <v>2225.519287833828</v>
      </c>
      <c r="S10" s="46">
        <v>1.2584</v>
      </c>
    </row>
    <row r="11" spans="1:19" x14ac:dyDescent="0.2">
      <c r="B11" s="45">
        <v>45386</v>
      </c>
      <c r="C11" s="44">
        <v>2390</v>
      </c>
      <c r="D11" s="43">
        <v>2400</v>
      </c>
      <c r="E11" s="42">
        <f t="shared" si="0"/>
        <v>2395</v>
      </c>
      <c r="F11" s="44">
        <v>2390</v>
      </c>
      <c r="G11" s="43">
        <v>2400</v>
      </c>
      <c r="H11" s="42">
        <f t="shared" si="1"/>
        <v>2395</v>
      </c>
      <c r="I11" s="44">
        <v>2390</v>
      </c>
      <c r="J11" s="43">
        <v>2400</v>
      </c>
      <c r="K11" s="42">
        <f t="shared" si="2"/>
        <v>2395</v>
      </c>
      <c r="L11" s="50">
        <v>2400</v>
      </c>
      <c r="M11" s="49">
        <v>1.2650999999999999</v>
      </c>
      <c r="N11" s="49">
        <v>1.0852999999999999</v>
      </c>
      <c r="O11" s="48">
        <v>151.75</v>
      </c>
      <c r="P11" s="41">
        <v>1897.08</v>
      </c>
      <c r="Q11" s="41">
        <v>1896.03</v>
      </c>
      <c r="R11" s="47">
        <f t="shared" si="3"/>
        <v>2211.3701280751866</v>
      </c>
      <c r="S11" s="46">
        <v>1.2658</v>
      </c>
    </row>
    <row r="12" spans="1:19" x14ac:dyDescent="0.2">
      <c r="B12" s="45">
        <v>45387</v>
      </c>
      <c r="C12" s="44">
        <v>2390</v>
      </c>
      <c r="D12" s="43">
        <v>2400</v>
      </c>
      <c r="E12" s="42">
        <f t="shared" si="0"/>
        <v>2395</v>
      </c>
      <c r="F12" s="44">
        <v>2390</v>
      </c>
      <c r="G12" s="43">
        <v>2400</v>
      </c>
      <c r="H12" s="42">
        <f t="shared" si="1"/>
        <v>2395</v>
      </c>
      <c r="I12" s="44">
        <v>2390</v>
      </c>
      <c r="J12" s="43">
        <v>2400</v>
      </c>
      <c r="K12" s="42">
        <f t="shared" si="2"/>
        <v>2395</v>
      </c>
      <c r="L12" s="50">
        <v>2400</v>
      </c>
      <c r="M12" s="49">
        <v>1.2633000000000001</v>
      </c>
      <c r="N12" s="49">
        <v>1.0834999999999999</v>
      </c>
      <c r="O12" s="48">
        <v>151.38</v>
      </c>
      <c r="P12" s="41">
        <v>1899.79</v>
      </c>
      <c r="Q12" s="41">
        <v>1898.73</v>
      </c>
      <c r="R12" s="47">
        <f t="shared" si="3"/>
        <v>2215.0438394093217</v>
      </c>
      <c r="S12" s="46">
        <v>1.264</v>
      </c>
    </row>
    <row r="13" spans="1:19" x14ac:dyDescent="0.2">
      <c r="B13" s="45">
        <v>45390</v>
      </c>
      <c r="C13" s="44">
        <v>2390</v>
      </c>
      <c r="D13" s="43">
        <v>2400</v>
      </c>
      <c r="E13" s="42">
        <f t="shared" si="0"/>
        <v>2395</v>
      </c>
      <c r="F13" s="44">
        <v>2390</v>
      </c>
      <c r="G13" s="43">
        <v>2400</v>
      </c>
      <c r="H13" s="42">
        <f t="shared" si="1"/>
        <v>2395</v>
      </c>
      <c r="I13" s="44">
        <v>2390</v>
      </c>
      <c r="J13" s="43">
        <v>2400</v>
      </c>
      <c r="K13" s="42">
        <f t="shared" si="2"/>
        <v>2395</v>
      </c>
      <c r="L13" s="50">
        <v>2400</v>
      </c>
      <c r="M13" s="49">
        <v>1.2619</v>
      </c>
      <c r="N13" s="49">
        <v>1.0824</v>
      </c>
      <c r="O13" s="48">
        <v>151.93</v>
      </c>
      <c r="P13" s="41">
        <v>1901.89</v>
      </c>
      <c r="Q13" s="41">
        <v>1900.84</v>
      </c>
      <c r="R13" s="47">
        <f t="shared" si="3"/>
        <v>2217.2949002217292</v>
      </c>
      <c r="S13" s="46">
        <v>1.2625999999999999</v>
      </c>
    </row>
    <row r="14" spans="1:19" x14ac:dyDescent="0.2">
      <c r="B14" s="45">
        <v>45391</v>
      </c>
      <c r="C14" s="44">
        <v>2390</v>
      </c>
      <c r="D14" s="43">
        <v>2400</v>
      </c>
      <c r="E14" s="42">
        <f t="shared" si="0"/>
        <v>2395</v>
      </c>
      <c r="F14" s="44">
        <v>2390</v>
      </c>
      <c r="G14" s="43">
        <v>2400</v>
      </c>
      <c r="H14" s="42">
        <f t="shared" si="1"/>
        <v>2395</v>
      </c>
      <c r="I14" s="44">
        <v>2390</v>
      </c>
      <c r="J14" s="43">
        <v>2400</v>
      </c>
      <c r="K14" s="42">
        <f t="shared" si="2"/>
        <v>2395</v>
      </c>
      <c r="L14" s="50">
        <v>2400</v>
      </c>
      <c r="M14" s="49">
        <v>1.268</v>
      </c>
      <c r="N14" s="49">
        <v>1.0861000000000001</v>
      </c>
      <c r="O14" s="48">
        <v>151.84</v>
      </c>
      <c r="P14" s="41">
        <v>1892.74</v>
      </c>
      <c r="Q14" s="41">
        <v>1891.7</v>
      </c>
      <c r="R14" s="47">
        <f t="shared" si="3"/>
        <v>2209.7412761255869</v>
      </c>
      <c r="S14" s="46">
        <v>1.2686999999999999</v>
      </c>
    </row>
    <row r="15" spans="1:19" x14ac:dyDescent="0.2">
      <c r="B15" s="45">
        <v>45392</v>
      </c>
      <c r="C15" s="44">
        <v>2490</v>
      </c>
      <c r="D15" s="43">
        <v>2500</v>
      </c>
      <c r="E15" s="42">
        <f t="shared" si="0"/>
        <v>2495</v>
      </c>
      <c r="F15" s="44">
        <v>2490</v>
      </c>
      <c r="G15" s="43">
        <v>2500</v>
      </c>
      <c r="H15" s="42">
        <f t="shared" si="1"/>
        <v>2495</v>
      </c>
      <c r="I15" s="44">
        <v>2490</v>
      </c>
      <c r="J15" s="43">
        <v>2500</v>
      </c>
      <c r="K15" s="42">
        <f t="shared" si="2"/>
        <v>2495</v>
      </c>
      <c r="L15" s="50">
        <v>2500</v>
      </c>
      <c r="M15" s="49">
        <v>1.2695000000000001</v>
      </c>
      <c r="N15" s="49">
        <v>1.0855999999999999</v>
      </c>
      <c r="O15" s="48">
        <v>151.85</v>
      </c>
      <c r="P15" s="41">
        <v>1969.28</v>
      </c>
      <c r="Q15" s="41">
        <v>1968.19</v>
      </c>
      <c r="R15" s="47">
        <f t="shared" si="3"/>
        <v>2302.8739867354461</v>
      </c>
      <c r="S15" s="46">
        <v>1.2702</v>
      </c>
    </row>
    <row r="16" spans="1:19" x14ac:dyDescent="0.2">
      <c r="B16" s="45">
        <v>45393</v>
      </c>
      <c r="C16" s="44">
        <v>2510</v>
      </c>
      <c r="D16" s="43">
        <v>2520</v>
      </c>
      <c r="E16" s="42">
        <f t="shared" si="0"/>
        <v>2515</v>
      </c>
      <c r="F16" s="44">
        <v>2510</v>
      </c>
      <c r="G16" s="43">
        <v>2520</v>
      </c>
      <c r="H16" s="42">
        <f t="shared" si="1"/>
        <v>2515</v>
      </c>
      <c r="I16" s="44">
        <v>2510</v>
      </c>
      <c r="J16" s="43">
        <v>2520</v>
      </c>
      <c r="K16" s="42">
        <f t="shared" si="2"/>
        <v>2515</v>
      </c>
      <c r="L16" s="50">
        <v>2520</v>
      </c>
      <c r="M16" s="49">
        <v>1.2539</v>
      </c>
      <c r="N16" s="49">
        <v>1.0729</v>
      </c>
      <c r="O16" s="48">
        <v>153.09</v>
      </c>
      <c r="P16" s="41">
        <v>2009.73</v>
      </c>
      <c r="Q16" s="41">
        <v>2008.61</v>
      </c>
      <c r="R16" s="47">
        <f t="shared" si="3"/>
        <v>2348.7743498928139</v>
      </c>
      <c r="S16" s="46">
        <v>1.2545999999999999</v>
      </c>
    </row>
    <row r="17" spans="2:19" x14ac:dyDescent="0.2">
      <c r="B17" s="45">
        <v>45394</v>
      </c>
      <c r="C17" s="44">
        <v>2510</v>
      </c>
      <c r="D17" s="43">
        <v>2520</v>
      </c>
      <c r="E17" s="42">
        <f t="shared" si="0"/>
        <v>2515</v>
      </c>
      <c r="F17" s="44">
        <v>2510</v>
      </c>
      <c r="G17" s="43">
        <v>2520</v>
      </c>
      <c r="H17" s="42">
        <f t="shared" si="1"/>
        <v>2515</v>
      </c>
      <c r="I17" s="44">
        <v>2510</v>
      </c>
      <c r="J17" s="43">
        <v>2520</v>
      </c>
      <c r="K17" s="42">
        <f t="shared" si="2"/>
        <v>2515</v>
      </c>
      <c r="L17" s="50">
        <v>2520</v>
      </c>
      <c r="M17" s="49">
        <v>1.2472000000000001</v>
      </c>
      <c r="N17" s="49">
        <v>1.0650999999999999</v>
      </c>
      <c r="O17" s="48">
        <v>153.16999999999999</v>
      </c>
      <c r="P17" s="41">
        <v>2020.53</v>
      </c>
      <c r="Q17" s="41">
        <v>2019.39</v>
      </c>
      <c r="R17" s="47">
        <f t="shared" si="3"/>
        <v>2365.9750258191721</v>
      </c>
      <c r="S17" s="46">
        <v>1.2479</v>
      </c>
    </row>
    <row r="18" spans="2:19" x14ac:dyDescent="0.2">
      <c r="B18" s="45">
        <v>45397</v>
      </c>
      <c r="C18" s="44">
        <v>2510</v>
      </c>
      <c r="D18" s="43">
        <v>2520</v>
      </c>
      <c r="E18" s="42">
        <f t="shared" si="0"/>
        <v>2515</v>
      </c>
      <c r="F18" s="44">
        <v>2510</v>
      </c>
      <c r="G18" s="43">
        <v>2520</v>
      </c>
      <c r="H18" s="42">
        <f t="shared" si="1"/>
        <v>2515</v>
      </c>
      <c r="I18" s="44">
        <v>2510</v>
      </c>
      <c r="J18" s="43">
        <v>2520</v>
      </c>
      <c r="K18" s="42">
        <f t="shared" si="2"/>
        <v>2515</v>
      </c>
      <c r="L18" s="50">
        <v>2520</v>
      </c>
      <c r="M18" s="49">
        <v>1.2478</v>
      </c>
      <c r="N18" s="49">
        <v>1.0653999999999999</v>
      </c>
      <c r="O18" s="48">
        <v>153.91999999999999</v>
      </c>
      <c r="P18" s="41">
        <v>2019.55</v>
      </c>
      <c r="Q18" s="41">
        <v>2018.42</v>
      </c>
      <c r="R18" s="47">
        <f t="shared" si="3"/>
        <v>2365.3088042049935</v>
      </c>
      <c r="S18" s="46">
        <v>1.2484999999999999</v>
      </c>
    </row>
    <row r="19" spans="2:19" x14ac:dyDescent="0.2">
      <c r="B19" s="45">
        <v>45398</v>
      </c>
      <c r="C19" s="44">
        <v>2510</v>
      </c>
      <c r="D19" s="43">
        <v>2520</v>
      </c>
      <c r="E19" s="42">
        <f t="shared" si="0"/>
        <v>2515</v>
      </c>
      <c r="F19" s="44">
        <v>2510</v>
      </c>
      <c r="G19" s="43">
        <v>2520</v>
      </c>
      <c r="H19" s="42">
        <f t="shared" si="1"/>
        <v>2515</v>
      </c>
      <c r="I19" s="44">
        <v>2510</v>
      </c>
      <c r="J19" s="43">
        <v>2520</v>
      </c>
      <c r="K19" s="42">
        <f t="shared" si="2"/>
        <v>2515</v>
      </c>
      <c r="L19" s="50">
        <v>2520</v>
      </c>
      <c r="M19" s="49">
        <v>1.2459</v>
      </c>
      <c r="N19" s="49">
        <v>1.0643</v>
      </c>
      <c r="O19" s="48">
        <v>154.66</v>
      </c>
      <c r="P19" s="41">
        <v>2022.63</v>
      </c>
      <c r="Q19" s="41">
        <v>2021.5</v>
      </c>
      <c r="R19" s="47">
        <f t="shared" si="3"/>
        <v>2367.7534529737854</v>
      </c>
      <c r="S19" s="46">
        <v>1.2465999999999999</v>
      </c>
    </row>
    <row r="20" spans="2:19" x14ac:dyDescent="0.2">
      <c r="B20" s="45">
        <v>45399</v>
      </c>
      <c r="C20" s="44">
        <v>2510</v>
      </c>
      <c r="D20" s="43">
        <v>2520</v>
      </c>
      <c r="E20" s="42">
        <f t="shared" si="0"/>
        <v>2515</v>
      </c>
      <c r="F20" s="44">
        <v>2510</v>
      </c>
      <c r="G20" s="43">
        <v>2520</v>
      </c>
      <c r="H20" s="42">
        <f t="shared" si="1"/>
        <v>2515</v>
      </c>
      <c r="I20" s="44">
        <v>2510</v>
      </c>
      <c r="J20" s="43">
        <v>2520</v>
      </c>
      <c r="K20" s="42">
        <f t="shared" si="2"/>
        <v>2515</v>
      </c>
      <c r="L20" s="50">
        <v>2520</v>
      </c>
      <c r="M20" s="49">
        <v>1.2457</v>
      </c>
      <c r="N20" s="49">
        <v>1.0636000000000001</v>
      </c>
      <c r="O20" s="48">
        <v>154.63999999999999</v>
      </c>
      <c r="P20" s="41">
        <v>2022.96</v>
      </c>
      <c r="Q20" s="41">
        <v>2021.82</v>
      </c>
      <c r="R20" s="47">
        <f t="shared" si="3"/>
        <v>2369.31177134261</v>
      </c>
      <c r="S20" s="46">
        <v>1.2464</v>
      </c>
    </row>
    <row r="21" spans="2:19" x14ac:dyDescent="0.2">
      <c r="B21" s="45">
        <v>45400</v>
      </c>
      <c r="C21" s="44">
        <v>2510</v>
      </c>
      <c r="D21" s="43">
        <v>2520</v>
      </c>
      <c r="E21" s="42">
        <f t="shared" si="0"/>
        <v>2515</v>
      </c>
      <c r="F21" s="44">
        <v>2510</v>
      </c>
      <c r="G21" s="43">
        <v>2520</v>
      </c>
      <c r="H21" s="42">
        <f t="shared" si="1"/>
        <v>2515</v>
      </c>
      <c r="I21" s="44">
        <v>2510</v>
      </c>
      <c r="J21" s="43">
        <v>2520</v>
      </c>
      <c r="K21" s="42">
        <f t="shared" si="2"/>
        <v>2515</v>
      </c>
      <c r="L21" s="50">
        <v>2520</v>
      </c>
      <c r="M21" s="49">
        <v>1.2472000000000001</v>
      </c>
      <c r="N21" s="49">
        <v>1.0678000000000001</v>
      </c>
      <c r="O21" s="48">
        <v>154.38</v>
      </c>
      <c r="P21" s="41">
        <v>2020.53</v>
      </c>
      <c r="Q21" s="41">
        <v>2019.39</v>
      </c>
      <c r="R21" s="47">
        <f t="shared" si="3"/>
        <v>2359.9925079602922</v>
      </c>
      <c r="S21" s="46">
        <v>1.2479</v>
      </c>
    </row>
    <row r="22" spans="2:19" x14ac:dyDescent="0.2">
      <c r="B22" s="45">
        <v>45401</v>
      </c>
      <c r="C22" s="44">
        <v>2510</v>
      </c>
      <c r="D22" s="43">
        <v>2520</v>
      </c>
      <c r="E22" s="42">
        <f t="shared" si="0"/>
        <v>2515</v>
      </c>
      <c r="F22" s="44">
        <v>2510</v>
      </c>
      <c r="G22" s="43">
        <v>2520</v>
      </c>
      <c r="H22" s="42">
        <f t="shared" si="1"/>
        <v>2515</v>
      </c>
      <c r="I22" s="44">
        <v>2510</v>
      </c>
      <c r="J22" s="43">
        <v>2520</v>
      </c>
      <c r="K22" s="42">
        <f t="shared" si="2"/>
        <v>2515</v>
      </c>
      <c r="L22" s="50">
        <v>2520</v>
      </c>
      <c r="M22" s="49">
        <v>1.244</v>
      </c>
      <c r="N22" s="49">
        <v>1.0651999999999999</v>
      </c>
      <c r="O22" s="48">
        <v>154.61000000000001</v>
      </c>
      <c r="P22" s="41">
        <v>2025.72</v>
      </c>
      <c r="Q22" s="41">
        <v>2024.58</v>
      </c>
      <c r="R22" s="47">
        <f t="shared" si="3"/>
        <v>2365.7529102515959</v>
      </c>
      <c r="S22" s="46">
        <v>1.2446999999999999</v>
      </c>
    </row>
    <row r="23" spans="2:19" x14ac:dyDescent="0.2">
      <c r="B23" s="45">
        <v>45404</v>
      </c>
      <c r="C23" s="44">
        <v>2510</v>
      </c>
      <c r="D23" s="43">
        <v>2520</v>
      </c>
      <c r="E23" s="42">
        <f t="shared" si="0"/>
        <v>2515</v>
      </c>
      <c r="F23" s="44">
        <v>2510</v>
      </c>
      <c r="G23" s="43">
        <v>2520</v>
      </c>
      <c r="H23" s="42">
        <f t="shared" si="1"/>
        <v>2515</v>
      </c>
      <c r="I23" s="44">
        <v>2510</v>
      </c>
      <c r="J23" s="43">
        <v>2520</v>
      </c>
      <c r="K23" s="42">
        <f t="shared" si="2"/>
        <v>2515</v>
      </c>
      <c r="L23" s="50">
        <v>2520</v>
      </c>
      <c r="M23" s="49">
        <v>1.2316</v>
      </c>
      <c r="N23" s="49">
        <v>1.0634999999999999</v>
      </c>
      <c r="O23" s="48">
        <v>154.77000000000001</v>
      </c>
      <c r="P23" s="41">
        <v>2046.12</v>
      </c>
      <c r="Q23" s="41">
        <v>2044.96</v>
      </c>
      <c r="R23" s="47">
        <f t="shared" si="3"/>
        <v>2369.534555712271</v>
      </c>
      <c r="S23" s="46">
        <v>1.2323</v>
      </c>
    </row>
    <row r="24" spans="2:19" x14ac:dyDescent="0.2">
      <c r="B24" s="45">
        <v>45405</v>
      </c>
      <c r="C24" s="44">
        <v>2510</v>
      </c>
      <c r="D24" s="43">
        <v>2520</v>
      </c>
      <c r="E24" s="42">
        <f t="shared" si="0"/>
        <v>2515</v>
      </c>
      <c r="F24" s="44">
        <v>2510</v>
      </c>
      <c r="G24" s="43">
        <v>2520</v>
      </c>
      <c r="H24" s="42">
        <f t="shared" si="1"/>
        <v>2515</v>
      </c>
      <c r="I24" s="44">
        <v>2510</v>
      </c>
      <c r="J24" s="43">
        <v>2520</v>
      </c>
      <c r="K24" s="42">
        <f t="shared" si="2"/>
        <v>2515</v>
      </c>
      <c r="L24" s="50">
        <v>2520</v>
      </c>
      <c r="M24" s="49">
        <v>1.2402</v>
      </c>
      <c r="N24" s="49">
        <v>1.0673999999999999</v>
      </c>
      <c r="O24" s="48">
        <v>154.81</v>
      </c>
      <c r="P24" s="41">
        <v>2031.93</v>
      </c>
      <c r="Q24" s="41">
        <v>2030.78</v>
      </c>
      <c r="R24" s="47">
        <f t="shared" si="3"/>
        <v>2360.8768971332211</v>
      </c>
      <c r="S24" s="46">
        <v>1.2408999999999999</v>
      </c>
    </row>
    <row r="25" spans="2:19" x14ac:dyDescent="0.2">
      <c r="B25" s="45">
        <v>45406</v>
      </c>
      <c r="C25" s="44">
        <v>2510</v>
      </c>
      <c r="D25" s="43">
        <v>2520</v>
      </c>
      <c r="E25" s="42">
        <f t="shared" si="0"/>
        <v>2515</v>
      </c>
      <c r="F25" s="44">
        <v>2510</v>
      </c>
      <c r="G25" s="43">
        <v>2520</v>
      </c>
      <c r="H25" s="42">
        <f t="shared" si="1"/>
        <v>2515</v>
      </c>
      <c r="I25" s="44">
        <v>2510</v>
      </c>
      <c r="J25" s="43">
        <v>2520</v>
      </c>
      <c r="K25" s="42">
        <f t="shared" si="2"/>
        <v>2515</v>
      </c>
      <c r="L25" s="50">
        <v>2520</v>
      </c>
      <c r="M25" s="49">
        <v>1.2435</v>
      </c>
      <c r="N25" s="49">
        <v>1.0689</v>
      </c>
      <c r="O25" s="48">
        <v>154.93</v>
      </c>
      <c r="P25" s="41">
        <v>2026.54</v>
      </c>
      <c r="Q25" s="41">
        <v>2025.4</v>
      </c>
      <c r="R25" s="47">
        <f t="shared" si="3"/>
        <v>2357.563850687623</v>
      </c>
      <c r="S25" s="46">
        <v>1.2442</v>
      </c>
    </row>
    <row r="26" spans="2:19" x14ac:dyDescent="0.2">
      <c r="B26" s="45">
        <v>45407</v>
      </c>
      <c r="C26" s="44">
        <v>2510</v>
      </c>
      <c r="D26" s="43">
        <v>2520</v>
      </c>
      <c r="E26" s="42">
        <f t="shared" si="0"/>
        <v>2515</v>
      </c>
      <c r="F26" s="44">
        <v>2510</v>
      </c>
      <c r="G26" s="43">
        <v>2520</v>
      </c>
      <c r="H26" s="42">
        <f t="shared" si="1"/>
        <v>2515</v>
      </c>
      <c r="I26" s="44">
        <v>2510</v>
      </c>
      <c r="J26" s="43">
        <v>2520</v>
      </c>
      <c r="K26" s="42">
        <f t="shared" si="2"/>
        <v>2515</v>
      </c>
      <c r="L26" s="50">
        <v>2520</v>
      </c>
      <c r="M26" s="49">
        <v>1.2512000000000001</v>
      </c>
      <c r="N26" s="49">
        <v>1.0720000000000001</v>
      </c>
      <c r="O26" s="48">
        <v>155.56</v>
      </c>
      <c r="P26" s="41">
        <v>2014.07</v>
      </c>
      <c r="Q26" s="41">
        <v>2012.94</v>
      </c>
      <c r="R26" s="47">
        <f t="shared" si="3"/>
        <v>2350.7462686567164</v>
      </c>
      <c r="S26" s="46">
        <v>1.2519</v>
      </c>
    </row>
    <row r="27" spans="2:19" x14ac:dyDescent="0.2">
      <c r="B27" s="45">
        <v>45408</v>
      </c>
      <c r="C27" s="44">
        <v>2510</v>
      </c>
      <c r="D27" s="43">
        <v>2520</v>
      </c>
      <c r="E27" s="42">
        <f t="shared" si="0"/>
        <v>2515</v>
      </c>
      <c r="F27" s="44">
        <v>2510</v>
      </c>
      <c r="G27" s="43">
        <v>2520</v>
      </c>
      <c r="H27" s="42">
        <f t="shared" si="1"/>
        <v>2515</v>
      </c>
      <c r="I27" s="44">
        <v>2510</v>
      </c>
      <c r="J27" s="43">
        <v>2520</v>
      </c>
      <c r="K27" s="42">
        <f t="shared" si="2"/>
        <v>2515</v>
      </c>
      <c r="L27" s="50">
        <v>2520</v>
      </c>
      <c r="M27" s="49">
        <v>1.2511000000000001</v>
      </c>
      <c r="N27" s="49">
        <v>1.0716000000000001</v>
      </c>
      <c r="O27" s="48">
        <v>156.82</v>
      </c>
      <c r="P27" s="41">
        <v>2014.23</v>
      </c>
      <c r="Q27" s="41">
        <v>2013.26</v>
      </c>
      <c r="R27" s="47">
        <f t="shared" si="3"/>
        <v>2351.6237402015677</v>
      </c>
      <c r="S27" s="46">
        <v>1.2517</v>
      </c>
    </row>
    <row r="28" spans="2:19" x14ac:dyDescent="0.2">
      <c r="B28" s="45">
        <v>45411</v>
      </c>
      <c r="C28" s="44">
        <v>2510</v>
      </c>
      <c r="D28" s="43">
        <v>2520</v>
      </c>
      <c r="E28" s="42">
        <f t="shared" si="0"/>
        <v>2515</v>
      </c>
      <c r="F28" s="44">
        <v>2510</v>
      </c>
      <c r="G28" s="43">
        <v>2520</v>
      </c>
      <c r="H28" s="42">
        <f t="shared" si="1"/>
        <v>2515</v>
      </c>
      <c r="I28" s="44">
        <v>2510</v>
      </c>
      <c r="J28" s="43">
        <v>2520</v>
      </c>
      <c r="K28" s="42">
        <f t="shared" si="2"/>
        <v>2515</v>
      </c>
      <c r="L28" s="50">
        <v>2520</v>
      </c>
      <c r="M28" s="49">
        <v>1.2531000000000001</v>
      </c>
      <c r="N28" s="49">
        <v>1.0714999999999999</v>
      </c>
      <c r="O28" s="48">
        <v>156.22999999999999</v>
      </c>
      <c r="P28" s="41">
        <v>2011.01</v>
      </c>
      <c r="Q28" s="41">
        <v>2009.89</v>
      </c>
      <c r="R28" s="47">
        <f t="shared" si="3"/>
        <v>2351.8432104526369</v>
      </c>
      <c r="S28" s="46">
        <v>1.2538</v>
      </c>
    </row>
    <row r="29" spans="2:19" x14ac:dyDescent="0.2">
      <c r="B29" s="45">
        <v>45412</v>
      </c>
      <c r="C29" s="44">
        <v>2510</v>
      </c>
      <c r="D29" s="43">
        <v>2520</v>
      </c>
      <c r="E29" s="42">
        <f t="shared" si="0"/>
        <v>2515</v>
      </c>
      <c r="F29" s="44">
        <v>2510</v>
      </c>
      <c r="G29" s="43">
        <v>2520</v>
      </c>
      <c r="H29" s="42">
        <f t="shared" si="1"/>
        <v>2515</v>
      </c>
      <c r="I29" s="44">
        <v>2510</v>
      </c>
      <c r="J29" s="43">
        <v>2520</v>
      </c>
      <c r="K29" s="42">
        <f t="shared" si="2"/>
        <v>2515</v>
      </c>
      <c r="L29" s="50">
        <v>2520</v>
      </c>
      <c r="M29" s="49">
        <v>1.254</v>
      </c>
      <c r="N29" s="49">
        <v>1.0720000000000001</v>
      </c>
      <c r="O29" s="48">
        <v>156.96</v>
      </c>
      <c r="P29" s="41">
        <v>2009.57</v>
      </c>
      <c r="Q29" s="41">
        <v>2008.61</v>
      </c>
      <c r="R29" s="47">
        <f t="shared" si="3"/>
        <v>2350.7462686567164</v>
      </c>
      <c r="S29" s="46">
        <v>1.2545999999999999</v>
      </c>
    </row>
    <row r="30" spans="2:19" x14ac:dyDescent="0.2">
      <c r="B30" s="40" t="s">
        <v>11</v>
      </c>
      <c r="C30" s="39">
        <f>ROUND(AVERAGE(C9:C29),2)</f>
        <v>2474.7600000000002</v>
      </c>
      <c r="D30" s="38">
        <f>ROUND(AVERAGE(D9:D29),2)</f>
        <v>2484.7600000000002</v>
      </c>
      <c r="E30" s="37">
        <f>ROUND(AVERAGE(C30:D30),2)</f>
        <v>2479.7600000000002</v>
      </c>
      <c r="F30" s="39">
        <f>ROUND(AVERAGE(F9:F29),2)</f>
        <v>2474.7600000000002</v>
      </c>
      <c r="G30" s="38">
        <f>ROUND(AVERAGE(G9:G29),2)</f>
        <v>2484.7600000000002</v>
      </c>
      <c r="H30" s="37">
        <f>ROUND(AVERAGE(F30:G30),2)</f>
        <v>2479.7600000000002</v>
      </c>
      <c r="I30" s="39">
        <f>ROUND(AVERAGE(I9:I29),2)</f>
        <v>2474.7600000000002</v>
      </c>
      <c r="J30" s="38">
        <f>ROUND(AVERAGE(J9:J29),2)</f>
        <v>2484.7600000000002</v>
      </c>
      <c r="K30" s="37">
        <f>ROUND(AVERAGE(I30:J30),2)</f>
        <v>2479.7600000000002</v>
      </c>
      <c r="L30" s="36">
        <f>ROUND(AVERAGE(L9:L29),2)</f>
        <v>2484.7600000000002</v>
      </c>
      <c r="M30" s="35">
        <f>ROUND(AVERAGE(M9:M29),4)</f>
        <v>1.2524</v>
      </c>
      <c r="N30" s="34">
        <f>ROUND(AVERAGE(N9:N29),4)</f>
        <v>1.0727</v>
      </c>
      <c r="O30" s="167">
        <f>ROUND(AVERAGE(O9:O29),2)</f>
        <v>153.84</v>
      </c>
      <c r="P30" s="33">
        <f>AVERAGE(P9:P29)</f>
        <v>1984.4138095238097</v>
      </c>
      <c r="Q30" s="33">
        <f>AVERAGE(Q9:Q29)</f>
        <v>1983.3266666666671</v>
      </c>
      <c r="R30" s="33">
        <f>AVERAGE(R9:R29)</f>
        <v>2316.6566614042836</v>
      </c>
      <c r="S30" s="32">
        <f>AVERAGE(S9:S29)</f>
        <v>1.2530380952380948</v>
      </c>
    </row>
    <row r="31" spans="2:19" x14ac:dyDescent="0.2">
      <c r="B31" s="31" t="s">
        <v>12</v>
      </c>
      <c r="C31" s="30">
        <f t="shared" ref="C31:S31" si="4">MAX(C9:C29)</f>
        <v>2510</v>
      </c>
      <c r="D31" s="29">
        <f t="shared" si="4"/>
        <v>2520</v>
      </c>
      <c r="E31" s="28">
        <f t="shared" si="4"/>
        <v>2515</v>
      </c>
      <c r="F31" s="30">
        <f t="shared" si="4"/>
        <v>2510</v>
      </c>
      <c r="G31" s="29">
        <f t="shared" si="4"/>
        <v>2520</v>
      </c>
      <c r="H31" s="28">
        <f t="shared" si="4"/>
        <v>2515</v>
      </c>
      <c r="I31" s="30">
        <f t="shared" si="4"/>
        <v>2510</v>
      </c>
      <c r="J31" s="29">
        <f t="shared" si="4"/>
        <v>2520</v>
      </c>
      <c r="K31" s="28">
        <f t="shared" si="4"/>
        <v>2515</v>
      </c>
      <c r="L31" s="27">
        <f t="shared" si="4"/>
        <v>2520</v>
      </c>
      <c r="M31" s="26">
        <f t="shared" si="4"/>
        <v>1.2695000000000001</v>
      </c>
      <c r="N31" s="25">
        <f t="shared" si="4"/>
        <v>1.0861000000000001</v>
      </c>
      <c r="O31" s="24">
        <f t="shared" si="4"/>
        <v>156.96</v>
      </c>
      <c r="P31" s="23">
        <f t="shared" si="4"/>
        <v>2046.12</v>
      </c>
      <c r="Q31" s="23">
        <f t="shared" si="4"/>
        <v>2044.96</v>
      </c>
      <c r="R31" s="23">
        <f t="shared" si="4"/>
        <v>2369.534555712271</v>
      </c>
      <c r="S31" s="22">
        <f t="shared" si="4"/>
        <v>1.2702</v>
      </c>
    </row>
    <row r="32" spans="2:19" ht="13.5" thickBot="1" x14ac:dyDescent="0.25">
      <c r="B32" s="21" t="s">
        <v>13</v>
      </c>
      <c r="C32" s="20">
        <f t="shared" ref="C32:S32" si="5">MIN(C9:C29)</f>
        <v>2390</v>
      </c>
      <c r="D32" s="19">
        <f t="shared" si="5"/>
        <v>2400</v>
      </c>
      <c r="E32" s="18">
        <f t="shared" si="5"/>
        <v>2395</v>
      </c>
      <c r="F32" s="20">
        <f t="shared" si="5"/>
        <v>2390</v>
      </c>
      <c r="G32" s="19">
        <f t="shared" si="5"/>
        <v>2400</v>
      </c>
      <c r="H32" s="18">
        <f t="shared" si="5"/>
        <v>2395</v>
      </c>
      <c r="I32" s="20">
        <f t="shared" si="5"/>
        <v>2390</v>
      </c>
      <c r="J32" s="19">
        <f t="shared" si="5"/>
        <v>2400</v>
      </c>
      <c r="K32" s="18">
        <f t="shared" si="5"/>
        <v>2395</v>
      </c>
      <c r="L32" s="17">
        <f t="shared" si="5"/>
        <v>2400</v>
      </c>
      <c r="M32" s="16">
        <f t="shared" si="5"/>
        <v>1.2316</v>
      </c>
      <c r="N32" s="15">
        <f t="shared" si="5"/>
        <v>1.0634999999999999</v>
      </c>
      <c r="O32" s="14">
        <f t="shared" si="5"/>
        <v>151.38</v>
      </c>
      <c r="P32" s="13">
        <f t="shared" si="5"/>
        <v>1892.74</v>
      </c>
      <c r="Q32" s="13">
        <f t="shared" si="5"/>
        <v>1891.7</v>
      </c>
      <c r="R32" s="13">
        <f t="shared" si="5"/>
        <v>2209.7412761255869</v>
      </c>
      <c r="S32" s="12">
        <f t="shared" si="5"/>
        <v>1.2323</v>
      </c>
    </row>
    <row r="34" spans="2:14" x14ac:dyDescent="0.2">
      <c r="B34" s="6" t="s">
        <v>14</v>
      </c>
      <c r="C34" s="8"/>
      <c r="D34" s="8"/>
      <c r="E34" s="7"/>
      <c r="F34" s="8"/>
      <c r="G34" s="8"/>
      <c r="H34" s="7"/>
      <c r="I34" s="8"/>
      <c r="J34" s="8"/>
      <c r="K34" s="7"/>
      <c r="L34" s="8"/>
      <c r="M34" s="8"/>
      <c r="N34" s="7"/>
    </row>
    <row r="35" spans="2:14" x14ac:dyDescent="0.2">
      <c r="B35" s="6" t="s">
        <v>15</v>
      </c>
      <c r="C35" s="8"/>
      <c r="D35" s="8"/>
      <c r="E35" s="7"/>
      <c r="F35" s="8"/>
      <c r="G35" s="8"/>
      <c r="H35" s="7"/>
      <c r="I35" s="8"/>
      <c r="J35" s="8"/>
      <c r="K35" s="7"/>
      <c r="L35" s="8"/>
      <c r="M35" s="8"/>
      <c r="N35" s="7"/>
    </row>
  </sheetData>
  <mergeCells count="7">
    <mergeCell ref="P7:Q7"/>
    <mergeCell ref="S7:S8"/>
    <mergeCell ref="C7:E7"/>
    <mergeCell ref="F7:H7"/>
    <mergeCell ref="I7:K7"/>
    <mergeCell ref="L7:L8"/>
    <mergeCell ref="M7:O7"/>
  </mergeCells>
  <phoneticPr fontId="7" type="noConversion"/>
  <printOptions horizontalCentered="1" verticalCentered="1" gridLines="1" gridLinesSet="0"/>
  <pageMargins left="0.19685039370078741" right="0.19685039370078741" top="0.98425196850393704" bottom="0.98425196850393704" header="0.51181102362204722" footer="0.51181102362204722"/>
  <pageSetup paperSize="9" scale="96" orientation="landscape" horizontalDpi="204" verticalDpi="196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3:Y35"/>
  <sheetViews>
    <sheetView workbookViewId="0">
      <pane ySplit="8" topLeftCell="A9" activePane="bottomLeft" state="frozen"/>
      <selection activeCell="C46" sqref="C46"/>
      <selection pane="bottomLeft"/>
    </sheetView>
  </sheetViews>
  <sheetFormatPr baseColWidth="10" defaultColWidth="9.140625" defaultRowHeight="12.75" x14ac:dyDescent="0.2"/>
  <cols>
    <col min="2" max="2" width="9.7109375" bestFit="1" customWidth="1"/>
    <col min="3" max="3" width="12.42578125" style="4" bestFit="1" customWidth="1"/>
    <col min="4" max="4" width="12" style="4" bestFit="1" customWidth="1"/>
    <col min="5" max="5" width="9.42578125" bestFit="1" customWidth="1"/>
    <col min="6" max="7" width="10.7109375" style="4" customWidth="1"/>
    <col min="8" max="8" width="10.7109375" customWidth="1"/>
    <col min="9" max="10" width="10.7109375" style="4" customWidth="1"/>
    <col min="11" max="11" width="10.7109375" customWidth="1"/>
    <col min="12" max="13" width="10.7109375" style="4" customWidth="1"/>
    <col min="14" max="14" width="10.7109375" customWidth="1"/>
    <col min="15" max="16" width="10.7109375" style="4" customWidth="1"/>
    <col min="17" max="17" width="10.7109375" customWidth="1"/>
    <col min="18" max="18" width="12.5703125" style="4" bestFit="1" customWidth="1"/>
    <col min="19" max="19" width="10" style="4" bestFit="1" customWidth="1"/>
    <col min="20" max="20" width="14.140625" bestFit="1" customWidth="1"/>
    <col min="21" max="21" width="12.5703125" style="4" bestFit="1" customWidth="1"/>
    <col min="22" max="22" width="10.5703125" bestFit="1" customWidth="1"/>
    <col min="23" max="23" width="11.28515625" bestFit="1" customWidth="1"/>
    <col min="24" max="24" width="14.140625" bestFit="1" customWidth="1"/>
    <col min="25" max="25" width="10.5703125" bestFit="1" customWidth="1"/>
  </cols>
  <sheetData>
    <row r="3" spans="1:25" ht="15.75" x14ac:dyDescent="0.25">
      <c r="B3" s="5" t="s">
        <v>19</v>
      </c>
    </row>
    <row r="4" spans="1:25" x14ac:dyDescent="0.2">
      <c r="B4" s="58" t="s">
        <v>26</v>
      </c>
    </row>
    <row r="6" spans="1:25" ht="13.5" thickBot="1" x14ac:dyDescent="0.25">
      <c r="B6" s="1">
        <v>45384</v>
      </c>
    </row>
    <row r="7" spans="1:25" ht="13.5" thickBot="1" x14ac:dyDescent="0.25">
      <c r="B7" s="57"/>
      <c r="C7" s="173" t="s">
        <v>0</v>
      </c>
      <c r="D7" s="175"/>
      <c r="E7" s="174"/>
      <c r="F7" s="173" t="s">
        <v>2</v>
      </c>
      <c r="G7" s="175"/>
      <c r="H7" s="174"/>
      <c r="I7" s="176" t="s">
        <v>24</v>
      </c>
      <c r="J7" s="177"/>
      <c r="K7" s="178"/>
      <c r="L7" s="176" t="s">
        <v>23</v>
      </c>
      <c r="M7" s="177"/>
      <c r="N7" s="178"/>
      <c r="O7" s="176" t="s">
        <v>22</v>
      </c>
      <c r="P7" s="177"/>
      <c r="Q7" s="178"/>
      <c r="R7" s="168" t="s">
        <v>4</v>
      </c>
      <c r="S7" s="170" t="s">
        <v>21</v>
      </c>
      <c r="T7" s="171"/>
      <c r="U7" s="172"/>
      <c r="V7" s="173" t="s">
        <v>5</v>
      </c>
      <c r="W7" s="174"/>
      <c r="X7" s="9" t="s">
        <v>18</v>
      </c>
      <c r="Y7" s="168" t="s">
        <v>20</v>
      </c>
    </row>
    <row r="8" spans="1:25" ht="13.5" thickBot="1" x14ac:dyDescent="0.25">
      <c r="A8" s="3"/>
      <c r="B8" s="56"/>
      <c r="C8" s="52" t="s">
        <v>6</v>
      </c>
      <c r="D8" s="52" t="s">
        <v>7</v>
      </c>
      <c r="E8" s="55" t="s">
        <v>1</v>
      </c>
      <c r="F8" s="52" t="s">
        <v>6</v>
      </c>
      <c r="G8" s="52" t="s">
        <v>7</v>
      </c>
      <c r="H8" s="55" t="s">
        <v>1</v>
      </c>
      <c r="I8" s="52" t="s">
        <v>6</v>
      </c>
      <c r="J8" s="52" t="s">
        <v>7</v>
      </c>
      <c r="K8" s="55" t="s">
        <v>1</v>
      </c>
      <c r="L8" s="52" t="s">
        <v>6</v>
      </c>
      <c r="M8" s="52" t="s">
        <v>7</v>
      </c>
      <c r="N8" s="55" t="s">
        <v>1</v>
      </c>
      <c r="O8" s="52" t="s">
        <v>6</v>
      </c>
      <c r="P8" s="52" t="s">
        <v>7</v>
      </c>
      <c r="Q8" s="55" t="s">
        <v>1</v>
      </c>
      <c r="R8" s="169"/>
      <c r="S8" s="54" t="s">
        <v>10</v>
      </c>
      <c r="T8" s="53" t="s">
        <v>16</v>
      </c>
      <c r="U8" s="10" t="s">
        <v>17</v>
      </c>
      <c r="V8" s="52" t="s">
        <v>8</v>
      </c>
      <c r="W8" s="52" t="s">
        <v>9</v>
      </c>
      <c r="X8" s="11" t="s">
        <v>8</v>
      </c>
      <c r="Y8" s="169" t="s">
        <v>20</v>
      </c>
    </row>
    <row r="9" spans="1:25" x14ac:dyDescent="0.2">
      <c r="B9" s="45">
        <v>45384</v>
      </c>
      <c r="C9" s="44">
        <v>2322</v>
      </c>
      <c r="D9" s="43">
        <v>2322.5</v>
      </c>
      <c r="E9" s="42">
        <f t="shared" ref="E9:E29" si="0">AVERAGE(C9:D9)</f>
        <v>2322.25</v>
      </c>
      <c r="F9" s="44">
        <v>2362.5</v>
      </c>
      <c r="G9" s="43">
        <v>2363</v>
      </c>
      <c r="H9" s="42">
        <f t="shared" ref="H9:H29" si="1">AVERAGE(F9:G9)</f>
        <v>2362.75</v>
      </c>
      <c r="I9" s="44">
        <v>2563</v>
      </c>
      <c r="J9" s="43">
        <v>2568</v>
      </c>
      <c r="K9" s="42">
        <f t="shared" ref="K9:K29" si="2">AVERAGE(I9:J9)</f>
        <v>2565.5</v>
      </c>
      <c r="L9" s="44">
        <v>2657</v>
      </c>
      <c r="M9" s="43">
        <v>2662</v>
      </c>
      <c r="N9" s="42">
        <f t="shared" ref="N9:N29" si="3">AVERAGE(L9:M9)</f>
        <v>2659.5</v>
      </c>
      <c r="O9" s="44">
        <v>2728</v>
      </c>
      <c r="P9" s="43">
        <v>2733</v>
      </c>
      <c r="Q9" s="42">
        <f t="shared" ref="Q9:Q29" si="4">AVERAGE(O9:P9)</f>
        <v>2730.5</v>
      </c>
      <c r="R9" s="50">
        <v>2322.5</v>
      </c>
      <c r="S9" s="49">
        <v>1.2574000000000001</v>
      </c>
      <c r="T9" s="51">
        <v>1.0751999999999999</v>
      </c>
      <c r="U9" s="48">
        <v>151.66</v>
      </c>
      <c r="V9" s="41">
        <v>1847.07</v>
      </c>
      <c r="W9" s="41">
        <v>1878.23</v>
      </c>
      <c r="X9" s="47">
        <f t="shared" ref="X9:X29" si="5">R9/T9</f>
        <v>2160.0632440476193</v>
      </c>
      <c r="Y9" s="46">
        <v>1.2581</v>
      </c>
    </row>
    <row r="10" spans="1:25" x14ac:dyDescent="0.2">
      <c r="B10" s="45">
        <v>45385</v>
      </c>
      <c r="C10" s="44">
        <v>2333.5</v>
      </c>
      <c r="D10" s="43">
        <v>2334</v>
      </c>
      <c r="E10" s="42">
        <f t="shared" si="0"/>
        <v>2333.75</v>
      </c>
      <c r="F10" s="44">
        <v>2378</v>
      </c>
      <c r="G10" s="43">
        <v>2380</v>
      </c>
      <c r="H10" s="42">
        <f t="shared" si="1"/>
        <v>2379</v>
      </c>
      <c r="I10" s="44">
        <v>2580</v>
      </c>
      <c r="J10" s="43">
        <v>2585</v>
      </c>
      <c r="K10" s="42">
        <f t="shared" si="2"/>
        <v>2582.5</v>
      </c>
      <c r="L10" s="44">
        <v>2673</v>
      </c>
      <c r="M10" s="43">
        <v>2678</v>
      </c>
      <c r="N10" s="42">
        <f t="shared" si="3"/>
        <v>2675.5</v>
      </c>
      <c r="O10" s="44">
        <v>2733</v>
      </c>
      <c r="P10" s="43">
        <v>2738</v>
      </c>
      <c r="Q10" s="42">
        <f t="shared" si="4"/>
        <v>2735.5</v>
      </c>
      <c r="R10" s="50">
        <v>2334</v>
      </c>
      <c r="S10" s="49">
        <v>1.2578</v>
      </c>
      <c r="T10" s="49">
        <v>1.0784</v>
      </c>
      <c r="U10" s="48">
        <v>151.78</v>
      </c>
      <c r="V10" s="41">
        <v>1855.62</v>
      </c>
      <c r="W10" s="41">
        <v>1891.29</v>
      </c>
      <c r="X10" s="47">
        <f t="shared" si="5"/>
        <v>2164.3175074183978</v>
      </c>
      <c r="Y10" s="46">
        <v>1.2584</v>
      </c>
    </row>
    <row r="11" spans="1:25" x14ac:dyDescent="0.2">
      <c r="B11" s="45">
        <v>45386</v>
      </c>
      <c r="C11" s="44">
        <v>2394</v>
      </c>
      <c r="D11" s="43">
        <v>2394.5</v>
      </c>
      <c r="E11" s="42">
        <f t="shared" si="0"/>
        <v>2394.25</v>
      </c>
      <c r="F11" s="44">
        <v>2439</v>
      </c>
      <c r="G11" s="43">
        <v>2440</v>
      </c>
      <c r="H11" s="42">
        <f t="shared" si="1"/>
        <v>2439.5</v>
      </c>
      <c r="I11" s="44">
        <v>2618</v>
      </c>
      <c r="J11" s="43">
        <v>2623</v>
      </c>
      <c r="K11" s="42">
        <f t="shared" si="2"/>
        <v>2620.5</v>
      </c>
      <c r="L11" s="44">
        <v>2695</v>
      </c>
      <c r="M11" s="43">
        <v>2700</v>
      </c>
      <c r="N11" s="42">
        <f t="shared" si="3"/>
        <v>2697.5</v>
      </c>
      <c r="O11" s="44">
        <v>2725</v>
      </c>
      <c r="P11" s="43">
        <v>2730</v>
      </c>
      <c r="Q11" s="42">
        <f t="shared" si="4"/>
        <v>2727.5</v>
      </c>
      <c r="R11" s="50">
        <v>2394.5</v>
      </c>
      <c r="S11" s="49">
        <v>1.2650999999999999</v>
      </c>
      <c r="T11" s="49">
        <v>1.0852999999999999</v>
      </c>
      <c r="U11" s="48">
        <v>151.75</v>
      </c>
      <c r="V11" s="41">
        <v>1892.74</v>
      </c>
      <c r="W11" s="41">
        <v>1927.63</v>
      </c>
      <c r="X11" s="47">
        <f t="shared" si="5"/>
        <v>2206.3024048650145</v>
      </c>
      <c r="Y11" s="46">
        <v>1.2658</v>
      </c>
    </row>
    <row r="12" spans="1:25" x14ac:dyDescent="0.2">
      <c r="B12" s="45">
        <v>45387</v>
      </c>
      <c r="C12" s="44">
        <v>2390.5</v>
      </c>
      <c r="D12" s="43">
        <v>2391</v>
      </c>
      <c r="E12" s="42">
        <f t="shared" si="0"/>
        <v>2390.75</v>
      </c>
      <c r="F12" s="44">
        <v>2432</v>
      </c>
      <c r="G12" s="43">
        <v>2433</v>
      </c>
      <c r="H12" s="42">
        <f t="shared" si="1"/>
        <v>2432.5</v>
      </c>
      <c r="I12" s="44">
        <v>2608</v>
      </c>
      <c r="J12" s="43">
        <v>2613</v>
      </c>
      <c r="K12" s="42">
        <f t="shared" si="2"/>
        <v>2610.5</v>
      </c>
      <c r="L12" s="44">
        <v>2688</v>
      </c>
      <c r="M12" s="43">
        <v>2693</v>
      </c>
      <c r="N12" s="42">
        <f t="shared" si="3"/>
        <v>2690.5</v>
      </c>
      <c r="O12" s="44">
        <v>2733</v>
      </c>
      <c r="P12" s="43">
        <v>2738</v>
      </c>
      <c r="Q12" s="42">
        <f t="shared" si="4"/>
        <v>2735.5</v>
      </c>
      <c r="R12" s="50">
        <v>2391</v>
      </c>
      <c r="S12" s="49">
        <v>1.2633000000000001</v>
      </c>
      <c r="T12" s="49">
        <v>1.0834999999999999</v>
      </c>
      <c r="U12" s="48">
        <v>151.38</v>
      </c>
      <c r="V12" s="41">
        <v>1892.66</v>
      </c>
      <c r="W12" s="41">
        <v>1924.84</v>
      </c>
      <c r="X12" s="47">
        <f t="shared" si="5"/>
        <v>2206.7374250115367</v>
      </c>
      <c r="Y12" s="46">
        <v>1.264</v>
      </c>
    </row>
    <row r="13" spans="1:25" x14ac:dyDescent="0.2">
      <c r="B13" s="45">
        <v>45390</v>
      </c>
      <c r="C13" s="44">
        <v>2415</v>
      </c>
      <c r="D13" s="43">
        <v>2417</v>
      </c>
      <c r="E13" s="42">
        <f t="shared" si="0"/>
        <v>2416</v>
      </c>
      <c r="F13" s="44">
        <v>2461.5</v>
      </c>
      <c r="G13" s="43">
        <v>2462</v>
      </c>
      <c r="H13" s="42">
        <f t="shared" si="1"/>
        <v>2461.75</v>
      </c>
      <c r="I13" s="44">
        <v>2640</v>
      </c>
      <c r="J13" s="43">
        <v>2645</v>
      </c>
      <c r="K13" s="42">
        <f t="shared" si="2"/>
        <v>2642.5</v>
      </c>
      <c r="L13" s="44">
        <v>2720</v>
      </c>
      <c r="M13" s="43">
        <v>2725</v>
      </c>
      <c r="N13" s="42">
        <f t="shared" si="3"/>
        <v>2722.5</v>
      </c>
      <c r="O13" s="44">
        <v>2765</v>
      </c>
      <c r="P13" s="43">
        <v>2770</v>
      </c>
      <c r="Q13" s="42">
        <f t="shared" si="4"/>
        <v>2767.5</v>
      </c>
      <c r="R13" s="50">
        <v>2417</v>
      </c>
      <c r="S13" s="49">
        <v>1.2619</v>
      </c>
      <c r="T13" s="49">
        <v>1.0824</v>
      </c>
      <c r="U13" s="48">
        <v>151.93</v>
      </c>
      <c r="V13" s="41">
        <v>1915.37</v>
      </c>
      <c r="W13" s="41">
        <v>1949.94</v>
      </c>
      <c r="X13" s="47">
        <f t="shared" si="5"/>
        <v>2233.0007390983001</v>
      </c>
      <c r="Y13" s="46">
        <v>1.2625999999999999</v>
      </c>
    </row>
    <row r="14" spans="1:25" x14ac:dyDescent="0.2">
      <c r="B14" s="45">
        <v>45391</v>
      </c>
      <c r="C14" s="44">
        <v>2402.5</v>
      </c>
      <c r="D14" s="43">
        <v>2403</v>
      </c>
      <c r="E14" s="42">
        <f t="shared" si="0"/>
        <v>2402.75</v>
      </c>
      <c r="F14" s="44">
        <v>2454</v>
      </c>
      <c r="G14" s="43">
        <v>2454.5</v>
      </c>
      <c r="H14" s="42">
        <f t="shared" si="1"/>
        <v>2454.25</v>
      </c>
      <c r="I14" s="44">
        <v>2630</v>
      </c>
      <c r="J14" s="43">
        <v>2635</v>
      </c>
      <c r="K14" s="42">
        <f t="shared" si="2"/>
        <v>2632.5</v>
      </c>
      <c r="L14" s="44">
        <v>2713</v>
      </c>
      <c r="M14" s="43">
        <v>2718</v>
      </c>
      <c r="N14" s="42">
        <f t="shared" si="3"/>
        <v>2715.5</v>
      </c>
      <c r="O14" s="44">
        <v>2765</v>
      </c>
      <c r="P14" s="43">
        <v>2770</v>
      </c>
      <c r="Q14" s="42">
        <f t="shared" si="4"/>
        <v>2767.5</v>
      </c>
      <c r="R14" s="50">
        <v>2403</v>
      </c>
      <c r="S14" s="49">
        <v>1.268</v>
      </c>
      <c r="T14" s="49">
        <v>1.0861000000000001</v>
      </c>
      <c r="U14" s="48">
        <v>151.84</v>
      </c>
      <c r="V14" s="41">
        <v>1895.11</v>
      </c>
      <c r="W14" s="41">
        <v>1934.66</v>
      </c>
      <c r="X14" s="47">
        <f t="shared" si="5"/>
        <v>2212.503452720744</v>
      </c>
      <c r="Y14" s="46">
        <v>1.2686999999999999</v>
      </c>
    </row>
    <row r="15" spans="1:25" x14ac:dyDescent="0.2">
      <c r="B15" s="45">
        <v>45392</v>
      </c>
      <c r="C15" s="44">
        <v>2428.5</v>
      </c>
      <c r="D15" s="43">
        <v>2429</v>
      </c>
      <c r="E15" s="42">
        <f t="shared" si="0"/>
        <v>2428.75</v>
      </c>
      <c r="F15" s="44">
        <v>2484</v>
      </c>
      <c r="G15" s="43">
        <v>2485</v>
      </c>
      <c r="H15" s="42">
        <f t="shared" si="1"/>
        <v>2484.5</v>
      </c>
      <c r="I15" s="44">
        <v>2657</v>
      </c>
      <c r="J15" s="43">
        <v>2662</v>
      </c>
      <c r="K15" s="42">
        <f t="shared" si="2"/>
        <v>2659.5</v>
      </c>
      <c r="L15" s="44">
        <v>2738</v>
      </c>
      <c r="M15" s="43">
        <v>2743</v>
      </c>
      <c r="N15" s="42">
        <f t="shared" si="3"/>
        <v>2740.5</v>
      </c>
      <c r="O15" s="44">
        <v>2798</v>
      </c>
      <c r="P15" s="43">
        <v>2803</v>
      </c>
      <c r="Q15" s="42">
        <f t="shared" si="4"/>
        <v>2800.5</v>
      </c>
      <c r="R15" s="50">
        <v>2429</v>
      </c>
      <c r="S15" s="49">
        <v>1.2695000000000001</v>
      </c>
      <c r="T15" s="49">
        <v>1.0855999999999999</v>
      </c>
      <c r="U15" s="48">
        <v>151.85</v>
      </c>
      <c r="V15" s="41">
        <v>1913.35</v>
      </c>
      <c r="W15" s="41">
        <v>1956.38</v>
      </c>
      <c r="X15" s="47">
        <f t="shared" si="5"/>
        <v>2237.4723655121593</v>
      </c>
      <c r="Y15" s="46">
        <v>1.2702</v>
      </c>
    </row>
    <row r="16" spans="1:25" x14ac:dyDescent="0.2">
      <c r="B16" s="45">
        <v>45393</v>
      </c>
      <c r="C16" s="44">
        <v>2409.5</v>
      </c>
      <c r="D16" s="43">
        <v>2410.5</v>
      </c>
      <c r="E16" s="42">
        <f t="shared" si="0"/>
        <v>2410</v>
      </c>
      <c r="F16" s="44">
        <v>2459</v>
      </c>
      <c r="G16" s="43">
        <v>2460</v>
      </c>
      <c r="H16" s="42">
        <f t="shared" si="1"/>
        <v>2459.5</v>
      </c>
      <c r="I16" s="44">
        <v>2625</v>
      </c>
      <c r="J16" s="43">
        <v>2630</v>
      </c>
      <c r="K16" s="42">
        <f t="shared" si="2"/>
        <v>2627.5</v>
      </c>
      <c r="L16" s="44">
        <v>2705</v>
      </c>
      <c r="M16" s="43">
        <v>2710</v>
      </c>
      <c r="N16" s="42">
        <f t="shared" si="3"/>
        <v>2707.5</v>
      </c>
      <c r="O16" s="44">
        <v>2758</v>
      </c>
      <c r="P16" s="43">
        <v>2763</v>
      </c>
      <c r="Q16" s="42">
        <f t="shared" si="4"/>
        <v>2760.5</v>
      </c>
      <c r="R16" s="50">
        <v>2410.5</v>
      </c>
      <c r="S16" s="49">
        <v>1.2539</v>
      </c>
      <c r="T16" s="49">
        <v>1.0729</v>
      </c>
      <c r="U16" s="48">
        <v>153.09</v>
      </c>
      <c r="V16" s="41">
        <v>1922.4</v>
      </c>
      <c r="W16" s="41">
        <v>1960.78</v>
      </c>
      <c r="X16" s="47">
        <f t="shared" si="5"/>
        <v>2246.7145120700907</v>
      </c>
      <c r="Y16" s="46">
        <v>1.2545999999999999</v>
      </c>
    </row>
    <row r="17" spans="2:25" x14ac:dyDescent="0.2">
      <c r="B17" s="45">
        <v>45394</v>
      </c>
      <c r="C17" s="44">
        <v>2442.5</v>
      </c>
      <c r="D17" s="43">
        <v>2443</v>
      </c>
      <c r="E17" s="42">
        <f t="shared" si="0"/>
        <v>2442.75</v>
      </c>
      <c r="F17" s="44">
        <v>2495</v>
      </c>
      <c r="G17" s="43">
        <v>2496</v>
      </c>
      <c r="H17" s="42">
        <f t="shared" si="1"/>
        <v>2495.5</v>
      </c>
      <c r="I17" s="44">
        <v>2650</v>
      </c>
      <c r="J17" s="43">
        <v>2655</v>
      </c>
      <c r="K17" s="42">
        <f t="shared" si="2"/>
        <v>2652.5</v>
      </c>
      <c r="L17" s="44">
        <v>2715</v>
      </c>
      <c r="M17" s="43">
        <v>2720</v>
      </c>
      <c r="N17" s="42">
        <f t="shared" si="3"/>
        <v>2717.5</v>
      </c>
      <c r="O17" s="44">
        <v>2770</v>
      </c>
      <c r="P17" s="43">
        <v>2775</v>
      </c>
      <c r="Q17" s="42">
        <f t="shared" si="4"/>
        <v>2772.5</v>
      </c>
      <c r="R17" s="50">
        <v>2443</v>
      </c>
      <c r="S17" s="49">
        <v>1.2472000000000001</v>
      </c>
      <c r="T17" s="49">
        <v>1.0650999999999999</v>
      </c>
      <c r="U17" s="48">
        <v>153.16999999999999</v>
      </c>
      <c r="V17" s="41">
        <v>1958.79</v>
      </c>
      <c r="W17" s="41">
        <v>2000.16</v>
      </c>
      <c r="X17" s="47">
        <f t="shared" si="5"/>
        <v>2293.6813444746972</v>
      </c>
      <c r="Y17" s="46">
        <v>1.2479</v>
      </c>
    </row>
    <row r="18" spans="2:25" x14ac:dyDescent="0.2">
      <c r="B18" s="45">
        <v>45397</v>
      </c>
      <c r="C18" s="44">
        <v>2520</v>
      </c>
      <c r="D18" s="43">
        <v>2520.5</v>
      </c>
      <c r="E18" s="42">
        <f t="shared" si="0"/>
        <v>2520.25</v>
      </c>
      <c r="F18" s="44">
        <v>2546</v>
      </c>
      <c r="G18" s="43">
        <v>2548</v>
      </c>
      <c r="H18" s="42">
        <f t="shared" si="1"/>
        <v>2547</v>
      </c>
      <c r="I18" s="44">
        <v>2680</v>
      </c>
      <c r="J18" s="43">
        <v>2685</v>
      </c>
      <c r="K18" s="42">
        <f t="shared" si="2"/>
        <v>2682.5</v>
      </c>
      <c r="L18" s="44">
        <v>2735</v>
      </c>
      <c r="M18" s="43">
        <v>2740</v>
      </c>
      <c r="N18" s="42">
        <f t="shared" si="3"/>
        <v>2737.5</v>
      </c>
      <c r="O18" s="44">
        <v>2770</v>
      </c>
      <c r="P18" s="43">
        <v>2775</v>
      </c>
      <c r="Q18" s="42">
        <f t="shared" si="4"/>
        <v>2772.5</v>
      </c>
      <c r="R18" s="50">
        <v>2520.5</v>
      </c>
      <c r="S18" s="49">
        <v>1.2478</v>
      </c>
      <c r="T18" s="49">
        <v>1.0653999999999999</v>
      </c>
      <c r="U18" s="48">
        <v>153.91999999999999</v>
      </c>
      <c r="V18" s="41">
        <v>2019.96</v>
      </c>
      <c r="W18" s="41">
        <v>2040.85</v>
      </c>
      <c r="X18" s="47">
        <f t="shared" si="5"/>
        <v>2365.7781115074154</v>
      </c>
      <c r="Y18" s="46">
        <v>1.2484999999999999</v>
      </c>
    </row>
    <row r="19" spans="2:25" x14ac:dyDescent="0.2">
      <c r="B19" s="45">
        <v>45398</v>
      </c>
      <c r="C19" s="44">
        <v>2511</v>
      </c>
      <c r="D19" s="43">
        <v>2512</v>
      </c>
      <c r="E19" s="42">
        <f t="shared" si="0"/>
        <v>2511.5</v>
      </c>
      <c r="F19" s="44">
        <v>2534</v>
      </c>
      <c r="G19" s="43">
        <v>2535</v>
      </c>
      <c r="H19" s="42">
        <f t="shared" si="1"/>
        <v>2534.5</v>
      </c>
      <c r="I19" s="44">
        <v>2677</v>
      </c>
      <c r="J19" s="43">
        <v>2682</v>
      </c>
      <c r="K19" s="42">
        <f t="shared" si="2"/>
        <v>2679.5</v>
      </c>
      <c r="L19" s="44">
        <v>2712</v>
      </c>
      <c r="M19" s="43">
        <v>2717</v>
      </c>
      <c r="N19" s="42">
        <f t="shared" si="3"/>
        <v>2714.5</v>
      </c>
      <c r="O19" s="44">
        <v>2747</v>
      </c>
      <c r="P19" s="43">
        <v>2752</v>
      </c>
      <c r="Q19" s="42">
        <f t="shared" si="4"/>
        <v>2749.5</v>
      </c>
      <c r="R19" s="50">
        <v>2512</v>
      </c>
      <c r="S19" s="49">
        <v>1.2459</v>
      </c>
      <c r="T19" s="49">
        <v>1.0643</v>
      </c>
      <c r="U19" s="48">
        <v>154.66</v>
      </c>
      <c r="V19" s="41">
        <v>2016.21</v>
      </c>
      <c r="W19" s="41">
        <v>2033.53</v>
      </c>
      <c r="X19" s="47">
        <f t="shared" si="5"/>
        <v>2360.2367753452972</v>
      </c>
      <c r="Y19" s="46">
        <v>1.2465999999999999</v>
      </c>
    </row>
    <row r="20" spans="2:25" x14ac:dyDescent="0.2">
      <c r="B20" s="45">
        <v>45399</v>
      </c>
      <c r="C20" s="44">
        <v>2580</v>
      </c>
      <c r="D20" s="43">
        <v>2581</v>
      </c>
      <c r="E20" s="42">
        <f t="shared" si="0"/>
        <v>2580.5</v>
      </c>
      <c r="F20" s="44">
        <v>2563</v>
      </c>
      <c r="G20" s="43">
        <v>2565</v>
      </c>
      <c r="H20" s="42">
        <f t="shared" si="1"/>
        <v>2564</v>
      </c>
      <c r="I20" s="44">
        <v>2687</v>
      </c>
      <c r="J20" s="43">
        <v>2692</v>
      </c>
      <c r="K20" s="42">
        <f t="shared" si="2"/>
        <v>2689.5</v>
      </c>
      <c r="L20" s="44">
        <v>2732</v>
      </c>
      <c r="M20" s="43">
        <v>2737</v>
      </c>
      <c r="N20" s="42">
        <f t="shared" si="3"/>
        <v>2734.5</v>
      </c>
      <c r="O20" s="44">
        <v>2762</v>
      </c>
      <c r="P20" s="43">
        <v>2767</v>
      </c>
      <c r="Q20" s="42">
        <f t="shared" si="4"/>
        <v>2764.5</v>
      </c>
      <c r="R20" s="50">
        <v>2581</v>
      </c>
      <c r="S20" s="49">
        <v>1.2457</v>
      </c>
      <c r="T20" s="49">
        <v>1.0636000000000001</v>
      </c>
      <c r="U20" s="48">
        <v>154.63999999999999</v>
      </c>
      <c r="V20" s="41">
        <v>2071.9299999999998</v>
      </c>
      <c r="W20" s="41">
        <v>2057.9299999999998</v>
      </c>
      <c r="X20" s="47">
        <f t="shared" si="5"/>
        <v>2426.664159458443</v>
      </c>
      <c r="Y20" s="46">
        <v>1.2464</v>
      </c>
    </row>
    <row r="21" spans="2:25" x14ac:dyDescent="0.2">
      <c r="B21" s="45">
        <v>45400</v>
      </c>
      <c r="C21" s="44">
        <v>2599.5</v>
      </c>
      <c r="D21" s="43">
        <v>2600</v>
      </c>
      <c r="E21" s="42">
        <f t="shared" si="0"/>
        <v>2599.75</v>
      </c>
      <c r="F21" s="44">
        <v>2591.5</v>
      </c>
      <c r="G21" s="43">
        <v>2592</v>
      </c>
      <c r="H21" s="42">
        <f t="shared" si="1"/>
        <v>2591.75</v>
      </c>
      <c r="I21" s="44">
        <v>2693</v>
      </c>
      <c r="J21" s="43">
        <v>2698</v>
      </c>
      <c r="K21" s="42">
        <f t="shared" si="2"/>
        <v>2695.5</v>
      </c>
      <c r="L21" s="44">
        <v>2720</v>
      </c>
      <c r="M21" s="43">
        <v>2725</v>
      </c>
      <c r="N21" s="42">
        <f t="shared" si="3"/>
        <v>2722.5</v>
      </c>
      <c r="O21" s="44">
        <v>2720</v>
      </c>
      <c r="P21" s="43">
        <v>2725</v>
      </c>
      <c r="Q21" s="42">
        <f t="shared" si="4"/>
        <v>2722.5</v>
      </c>
      <c r="R21" s="50">
        <v>2600</v>
      </c>
      <c r="S21" s="49">
        <v>1.2472000000000001</v>
      </c>
      <c r="T21" s="49">
        <v>1.0678000000000001</v>
      </c>
      <c r="U21" s="48">
        <v>154.38</v>
      </c>
      <c r="V21" s="41">
        <v>2084.67</v>
      </c>
      <c r="W21" s="41">
        <v>2077.09</v>
      </c>
      <c r="X21" s="47">
        <f t="shared" si="5"/>
        <v>2434.9129050383967</v>
      </c>
      <c r="Y21" s="46">
        <v>1.2479</v>
      </c>
    </row>
    <row r="22" spans="2:25" x14ac:dyDescent="0.2">
      <c r="B22" s="45">
        <v>45401</v>
      </c>
      <c r="C22" s="44">
        <v>2645</v>
      </c>
      <c r="D22" s="43">
        <v>2645.5</v>
      </c>
      <c r="E22" s="42">
        <f t="shared" si="0"/>
        <v>2645.25</v>
      </c>
      <c r="F22" s="44">
        <v>2654.5</v>
      </c>
      <c r="G22" s="43">
        <v>2655</v>
      </c>
      <c r="H22" s="42">
        <f t="shared" si="1"/>
        <v>2654.75</v>
      </c>
      <c r="I22" s="44">
        <v>2742</v>
      </c>
      <c r="J22" s="43">
        <v>2747</v>
      </c>
      <c r="K22" s="42">
        <f t="shared" si="2"/>
        <v>2744.5</v>
      </c>
      <c r="L22" s="44">
        <v>2752</v>
      </c>
      <c r="M22" s="43">
        <v>2757</v>
      </c>
      <c r="N22" s="42">
        <f t="shared" si="3"/>
        <v>2754.5</v>
      </c>
      <c r="O22" s="44">
        <v>2722</v>
      </c>
      <c r="P22" s="43">
        <v>2727</v>
      </c>
      <c r="Q22" s="42">
        <f t="shared" si="4"/>
        <v>2724.5</v>
      </c>
      <c r="R22" s="50">
        <v>2645.5</v>
      </c>
      <c r="S22" s="49">
        <v>1.244</v>
      </c>
      <c r="T22" s="49">
        <v>1.0651999999999999</v>
      </c>
      <c r="U22" s="48">
        <v>154.61000000000001</v>
      </c>
      <c r="V22" s="41">
        <v>2126.61</v>
      </c>
      <c r="W22" s="41">
        <v>2133.04</v>
      </c>
      <c r="X22" s="47">
        <f t="shared" si="5"/>
        <v>2483.5711603454752</v>
      </c>
      <c r="Y22" s="46">
        <v>1.2446999999999999</v>
      </c>
    </row>
    <row r="23" spans="2:25" x14ac:dyDescent="0.2">
      <c r="B23" s="45">
        <v>45404</v>
      </c>
      <c r="C23" s="44">
        <v>2653</v>
      </c>
      <c r="D23" s="43">
        <v>2654</v>
      </c>
      <c r="E23" s="42">
        <f t="shared" si="0"/>
        <v>2653.5</v>
      </c>
      <c r="F23" s="44">
        <v>2660</v>
      </c>
      <c r="G23" s="43">
        <v>2660.5</v>
      </c>
      <c r="H23" s="42">
        <f t="shared" si="1"/>
        <v>2660.25</v>
      </c>
      <c r="I23" s="44">
        <v>2725</v>
      </c>
      <c r="J23" s="43">
        <v>2730</v>
      </c>
      <c r="K23" s="42">
        <f t="shared" si="2"/>
        <v>2727.5</v>
      </c>
      <c r="L23" s="44">
        <v>2725</v>
      </c>
      <c r="M23" s="43">
        <v>2730</v>
      </c>
      <c r="N23" s="42">
        <f t="shared" si="3"/>
        <v>2727.5</v>
      </c>
      <c r="O23" s="44">
        <v>2705</v>
      </c>
      <c r="P23" s="43">
        <v>2710</v>
      </c>
      <c r="Q23" s="42">
        <f t="shared" si="4"/>
        <v>2707.5</v>
      </c>
      <c r="R23" s="50">
        <v>2654</v>
      </c>
      <c r="S23" s="49">
        <v>1.2316</v>
      </c>
      <c r="T23" s="49">
        <v>1.0634999999999999</v>
      </c>
      <c r="U23" s="48">
        <v>154.77000000000001</v>
      </c>
      <c r="V23" s="41">
        <v>2154.92</v>
      </c>
      <c r="W23" s="41">
        <v>2158.9699999999998</v>
      </c>
      <c r="X23" s="47">
        <f t="shared" si="5"/>
        <v>2495.5336154207807</v>
      </c>
      <c r="Y23" s="46">
        <v>1.2323</v>
      </c>
    </row>
    <row r="24" spans="2:25" x14ac:dyDescent="0.2">
      <c r="B24" s="45">
        <v>45405</v>
      </c>
      <c r="C24" s="44">
        <v>2583</v>
      </c>
      <c r="D24" s="43">
        <v>2585</v>
      </c>
      <c r="E24" s="42">
        <f t="shared" si="0"/>
        <v>2584</v>
      </c>
      <c r="F24" s="44">
        <v>2585</v>
      </c>
      <c r="G24" s="43">
        <v>2585.5</v>
      </c>
      <c r="H24" s="42">
        <f t="shared" si="1"/>
        <v>2585.25</v>
      </c>
      <c r="I24" s="44">
        <v>2683</v>
      </c>
      <c r="J24" s="43">
        <v>2688</v>
      </c>
      <c r="K24" s="42">
        <f t="shared" si="2"/>
        <v>2685.5</v>
      </c>
      <c r="L24" s="44">
        <v>2693</v>
      </c>
      <c r="M24" s="43">
        <v>2698</v>
      </c>
      <c r="N24" s="42">
        <f t="shared" si="3"/>
        <v>2695.5</v>
      </c>
      <c r="O24" s="44">
        <v>2693</v>
      </c>
      <c r="P24" s="43">
        <v>2698</v>
      </c>
      <c r="Q24" s="42">
        <f t="shared" si="4"/>
        <v>2695.5</v>
      </c>
      <c r="R24" s="50">
        <v>2585</v>
      </c>
      <c r="S24" s="49">
        <v>1.2402</v>
      </c>
      <c r="T24" s="49">
        <v>1.0673999999999999</v>
      </c>
      <c r="U24" s="48">
        <v>154.81</v>
      </c>
      <c r="V24" s="41">
        <v>2084.34</v>
      </c>
      <c r="W24" s="41">
        <v>2083.5700000000002</v>
      </c>
      <c r="X24" s="47">
        <f t="shared" si="5"/>
        <v>2421.7725313846731</v>
      </c>
      <c r="Y24" s="46">
        <v>1.2408999999999999</v>
      </c>
    </row>
    <row r="25" spans="2:25" x14ac:dyDescent="0.2">
      <c r="B25" s="45">
        <v>45406</v>
      </c>
      <c r="C25" s="44">
        <v>2585</v>
      </c>
      <c r="D25" s="43">
        <v>2585.5</v>
      </c>
      <c r="E25" s="42">
        <f t="shared" si="0"/>
        <v>2585.25</v>
      </c>
      <c r="F25" s="44">
        <v>2598</v>
      </c>
      <c r="G25" s="43">
        <v>2598.5</v>
      </c>
      <c r="H25" s="42">
        <f t="shared" si="1"/>
        <v>2598.25</v>
      </c>
      <c r="I25" s="44">
        <v>2685</v>
      </c>
      <c r="J25" s="43">
        <v>2690</v>
      </c>
      <c r="K25" s="42">
        <f t="shared" si="2"/>
        <v>2687.5</v>
      </c>
      <c r="L25" s="44">
        <v>2715</v>
      </c>
      <c r="M25" s="43">
        <v>2720</v>
      </c>
      <c r="N25" s="42">
        <f t="shared" si="3"/>
        <v>2717.5</v>
      </c>
      <c r="O25" s="44">
        <v>2730</v>
      </c>
      <c r="P25" s="43">
        <v>2735</v>
      </c>
      <c r="Q25" s="42">
        <f t="shared" si="4"/>
        <v>2732.5</v>
      </c>
      <c r="R25" s="50">
        <v>2585.5</v>
      </c>
      <c r="S25" s="49">
        <v>1.2435</v>
      </c>
      <c r="T25" s="49">
        <v>1.0689</v>
      </c>
      <c r="U25" s="48">
        <v>154.93</v>
      </c>
      <c r="V25" s="41">
        <v>2079.21</v>
      </c>
      <c r="W25" s="41">
        <v>2088.4899999999998</v>
      </c>
      <c r="X25" s="47">
        <f t="shared" si="5"/>
        <v>2418.8417999812891</v>
      </c>
      <c r="Y25" s="46">
        <v>1.2442</v>
      </c>
    </row>
    <row r="26" spans="2:25" x14ac:dyDescent="0.2">
      <c r="B26" s="45">
        <v>45407</v>
      </c>
      <c r="C26" s="44">
        <v>2586</v>
      </c>
      <c r="D26" s="43">
        <v>2586.5</v>
      </c>
      <c r="E26" s="42">
        <f t="shared" si="0"/>
        <v>2586.25</v>
      </c>
      <c r="F26" s="44">
        <v>2609.5</v>
      </c>
      <c r="G26" s="43">
        <v>2610</v>
      </c>
      <c r="H26" s="42">
        <f t="shared" si="1"/>
        <v>2609.75</v>
      </c>
      <c r="I26" s="44">
        <v>2712</v>
      </c>
      <c r="J26" s="43">
        <v>2717</v>
      </c>
      <c r="K26" s="42">
        <f t="shared" si="2"/>
        <v>2714.5</v>
      </c>
      <c r="L26" s="44">
        <v>2737</v>
      </c>
      <c r="M26" s="43">
        <v>2742</v>
      </c>
      <c r="N26" s="42">
        <f t="shared" si="3"/>
        <v>2739.5</v>
      </c>
      <c r="O26" s="44">
        <v>2732</v>
      </c>
      <c r="P26" s="43">
        <v>2737</v>
      </c>
      <c r="Q26" s="42">
        <f t="shared" si="4"/>
        <v>2734.5</v>
      </c>
      <c r="R26" s="50">
        <v>2586.5</v>
      </c>
      <c r="S26" s="49">
        <v>1.2512000000000001</v>
      </c>
      <c r="T26" s="49">
        <v>1.0720000000000001</v>
      </c>
      <c r="U26" s="48">
        <v>155.56</v>
      </c>
      <c r="V26" s="41">
        <v>2067.2199999999998</v>
      </c>
      <c r="W26" s="41">
        <v>2084.83</v>
      </c>
      <c r="X26" s="47">
        <f t="shared" si="5"/>
        <v>2412.7798507462685</v>
      </c>
      <c r="Y26" s="46">
        <v>1.2519</v>
      </c>
    </row>
    <row r="27" spans="2:25" x14ac:dyDescent="0.2">
      <c r="B27" s="45">
        <v>45408</v>
      </c>
      <c r="C27" s="44">
        <v>2559</v>
      </c>
      <c r="D27" s="43">
        <v>2559.5</v>
      </c>
      <c r="E27" s="42">
        <f t="shared" si="0"/>
        <v>2559.25</v>
      </c>
      <c r="F27" s="44">
        <v>2586.5</v>
      </c>
      <c r="G27" s="43">
        <v>2587</v>
      </c>
      <c r="H27" s="42">
        <f t="shared" si="1"/>
        <v>2586.75</v>
      </c>
      <c r="I27" s="44">
        <v>2688</v>
      </c>
      <c r="J27" s="43">
        <v>2693</v>
      </c>
      <c r="K27" s="42">
        <f t="shared" si="2"/>
        <v>2690.5</v>
      </c>
      <c r="L27" s="44">
        <v>2703</v>
      </c>
      <c r="M27" s="43">
        <v>2708</v>
      </c>
      <c r="N27" s="42">
        <f t="shared" si="3"/>
        <v>2705.5</v>
      </c>
      <c r="O27" s="44">
        <v>2713</v>
      </c>
      <c r="P27" s="43">
        <v>2718</v>
      </c>
      <c r="Q27" s="42">
        <f t="shared" si="4"/>
        <v>2715.5</v>
      </c>
      <c r="R27" s="50">
        <v>2559.5</v>
      </c>
      <c r="S27" s="49">
        <v>1.2511000000000001</v>
      </c>
      <c r="T27" s="49">
        <v>1.0716000000000001</v>
      </c>
      <c r="U27" s="48">
        <v>156.82</v>
      </c>
      <c r="V27" s="41">
        <v>2045.8</v>
      </c>
      <c r="W27" s="41">
        <v>2066.79</v>
      </c>
      <c r="X27" s="47">
        <f t="shared" si="5"/>
        <v>2388.484509145203</v>
      </c>
      <c r="Y27" s="46">
        <v>1.2517</v>
      </c>
    </row>
    <row r="28" spans="2:25" x14ac:dyDescent="0.2">
      <c r="B28" s="45">
        <v>45411</v>
      </c>
      <c r="C28" s="44">
        <v>2536</v>
      </c>
      <c r="D28" s="43">
        <v>2536.5</v>
      </c>
      <c r="E28" s="42">
        <f t="shared" si="0"/>
        <v>2536.25</v>
      </c>
      <c r="F28" s="44">
        <v>2567</v>
      </c>
      <c r="G28" s="43">
        <v>2568</v>
      </c>
      <c r="H28" s="42">
        <f t="shared" si="1"/>
        <v>2567.5</v>
      </c>
      <c r="I28" s="44">
        <v>2680</v>
      </c>
      <c r="J28" s="43">
        <v>2685</v>
      </c>
      <c r="K28" s="42">
        <f t="shared" si="2"/>
        <v>2682.5</v>
      </c>
      <c r="L28" s="44">
        <v>2695</v>
      </c>
      <c r="M28" s="43">
        <v>2700</v>
      </c>
      <c r="N28" s="42">
        <f t="shared" si="3"/>
        <v>2697.5</v>
      </c>
      <c r="O28" s="44">
        <v>2705</v>
      </c>
      <c r="P28" s="43">
        <v>2710</v>
      </c>
      <c r="Q28" s="42">
        <f t="shared" si="4"/>
        <v>2707.5</v>
      </c>
      <c r="R28" s="50">
        <v>2536.5</v>
      </c>
      <c r="S28" s="49">
        <v>1.2531000000000001</v>
      </c>
      <c r="T28" s="49">
        <v>1.0714999999999999</v>
      </c>
      <c r="U28" s="48">
        <v>156.22999999999999</v>
      </c>
      <c r="V28" s="41">
        <v>2024.18</v>
      </c>
      <c r="W28" s="41">
        <v>2048.17</v>
      </c>
      <c r="X28" s="47">
        <f t="shared" si="5"/>
        <v>2367.2421838544101</v>
      </c>
      <c r="Y28" s="46">
        <v>1.2538</v>
      </c>
    </row>
    <row r="29" spans="2:25" x14ac:dyDescent="0.2">
      <c r="B29" s="45">
        <v>45412</v>
      </c>
      <c r="C29" s="44">
        <v>2544.5</v>
      </c>
      <c r="D29" s="43">
        <v>2545</v>
      </c>
      <c r="E29" s="42">
        <f t="shared" si="0"/>
        <v>2544.75</v>
      </c>
      <c r="F29" s="44">
        <v>2575.5</v>
      </c>
      <c r="G29" s="43">
        <v>2576.5</v>
      </c>
      <c r="H29" s="42">
        <f t="shared" si="1"/>
        <v>2576</v>
      </c>
      <c r="I29" s="44">
        <v>2682</v>
      </c>
      <c r="J29" s="43">
        <v>2687</v>
      </c>
      <c r="K29" s="42">
        <f t="shared" si="2"/>
        <v>2684.5</v>
      </c>
      <c r="L29" s="44">
        <v>2687</v>
      </c>
      <c r="M29" s="43">
        <v>2692</v>
      </c>
      <c r="N29" s="42">
        <f t="shared" si="3"/>
        <v>2689.5</v>
      </c>
      <c r="O29" s="44">
        <v>2703</v>
      </c>
      <c r="P29" s="43">
        <v>2708</v>
      </c>
      <c r="Q29" s="42">
        <f t="shared" si="4"/>
        <v>2705.5</v>
      </c>
      <c r="R29" s="50">
        <v>2545</v>
      </c>
      <c r="S29" s="49">
        <v>1.254</v>
      </c>
      <c r="T29" s="49">
        <v>1.0720000000000001</v>
      </c>
      <c r="U29" s="48">
        <v>156.96</v>
      </c>
      <c r="V29" s="41">
        <v>2029.51</v>
      </c>
      <c r="W29" s="41">
        <v>2053.64</v>
      </c>
      <c r="X29" s="47">
        <f t="shared" si="5"/>
        <v>2374.0671641791041</v>
      </c>
      <c r="Y29" s="46">
        <v>1.2545999999999999</v>
      </c>
    </row>
    <row r="30" spans="2:25" x14ac:dyDescent="0.2">
      <c r="B30" s="40" t="s">
        <v>11</v>
      </c>
      <c r="C30" s="39">
        <f>ROUND(AVERAGE(C9:C29),2)</f>
        <v>2497.14</v>
      </c>
      <c r="D30" s="38">
        <f>ROUND(AVERAGE(D9:D29),2)</f>
        <v>2497.88</v>
      </c>
      <c r="E30" s="37">
        <f>ROUND(AVERAGE(C30:D30),2)</f>
        <v>2497.5100000000002</v>
      </c>
      <c r="F30" s="39">
        <f>ROUND(AVERAGE(F9:F29),2)</f>
        <v>2525.5</v>
      </c>
      <c r="G30" s="38">
        <f>ROUND(AVERAGE(G9:G29),2)</f>
        <v>2526.4</v>
      </c>
      <c r="H30" s="37">
        <f>ROUND(AVERAGE(F30:G30),2)</f>
        <v>2525.9499999999998</v>
      </c>
      <c r="I30" s="39">
        <f>ROUND(AVERAGE(I9:I29),2)</f>
        <v>2662.14</v>
      </c>
      <c r="J30" s="38">
        <f>ROUND(AVERAGE(J9:J29),2)</f>
        <v>2667.14</v>
      </c>
      <c r="K30" s="37">
        <f>ROUND(AVERAGE(I30:J30),2)</f>
        <v>2664.64</v>
      </c>
      <c r="L30" s="39">
        <f>ROUND(AVERAGE(L9:L29),2)</f>
        <v>2710</v>
      </c>
      <c r="M30" s="38">
        <f>ROUND(AVERAGE(M9:M29),2)</f>
        <v>2715</v>
      </c>
      <c r="N30" s="37">
        <f>ROUND(AVERAGE(L30:M30),2)</f>
        <v>2712.5</v>
      </c>
      <c r="O30" s="39">
        <f>ROUND(AVERAGE(O9:O29),2)</f>
        <v>2737</v>
      </c>
      <c r="P30" s="38">
        <f>ROUND(AVERAGE(P9:P29),2)</f>
        <v>2742</v>
      </c>
      <c r="Q30" s="37">
        <f>ROUND(AVERAGE(O30:P30),2)</f>
        <v>2739.5</v>
      </c>
      <c r="R30" s="36">
        <f>ROUND(AVERAGE(R9:R29),2)</f>
        <v>2497.88</v>
      </c>
      <c r="S30" s="35">
        <f>ROUND(AVERAGE(S9:S29),4)</f>
        <v>1.2524</v>
      </c>
      <c r="T30" s="34">
        <f>ROUND(AVERAGE(T9:T29),4)</f>
        <v>1.0727</v>
      </c>
      <c r="U30" s="167">
        <f>ROUND(AVERAGE(U9:U29),2)</f>
        <v>153.84</v>
      </c>
      <c r="V30" s="33">
        <f>AVERAGE(V9:V29)</f>
        <v>1995.1271428571431</v>
      </c>
      <c r="W30" s="33">
        <f>AVERAGE(W9:W29)</f>
        <v>2016.7052380952384</v>
      </c>
      <c r="X30" s="33">
        <f>AVERAGE(X9:X29)</f>
        <v>2329.0798934107293</v>
      </c>
      <c r="Y30" s="32">
        <f>AVERAGE(Y9:Y29)</f>
        <v>1.2530380952380948</v>
      </c>
    </row>
    <row r="31" spans="2:25" x14ac:dyDescent="0.2">
      <c r="B31" s="31" t="s">
        <v>12</v>
      </c>
      <c r="C31" s="30">
        <f t="shared" ref="C31:Y31" si="6">MAX(C9:C29)</f>
        <v>2653</v>
      </c>
      <c r="D31" s="29">
        <f t="shared" si="6"/>
        <v>2654</v>
      </c>
      <c r="E31" s="28">
        <f t="shared" si="6"/>
        <v>2653.5</v>
      </c>
      <c r="F31" s="30">
        <f t="shared" si="6"/>
        <v>2660</v>
      </c>
      <c r="G31" s="29">
        <f t="shared" si="6"/>
        <v>2660.5</v>
      </c>
      <c r="H31" s="28">
        <f t="shared" si="6"/>
        <v>2660.25</v>
      </c>
      <c r="I31" s="30">
        <f t="shared" si="6"/>
        <v>2742</v>
      </c>
      <c r="J31" s="29">
        <f t="shared" si="6"/>
        <v>2747</v>
      </c>
      <c r="K31" s="28">
        <f t="shared" si="6"/>
        <v>2744.5</v>
      </c>
      <c r="L31" s="30">
        <f t="shared" si="6"/>
        <v>2752</v>
      </c>
      <c r="M31" s="29">
        <f t="shared" si="6"/>
        <v>2757</v>
      </c>
      <c r="N31" s="28">
        <f t="shared" si="6"/>
        <v>2754.5</v>
      </c>
      <c r="O31" s="30">
        <f t="shared" si="6"/>
        <v>2798</v>
      </c>
      <c r="P31" s="29">
        <f t="shared" si="6"/>
        <v>2803</v>
      </c>
      <c r="Q31" s="28">
        <f t="shared" si="6"/>
        <v>2800.5</v>
      </c>
      <c r="R31" s="27">
        <f t="shared" si="6"/>
        <v>2654</v>
      </c>
      <c r="S31" s="26">
        <f t="shared" si="6"/>
        <v>1.2695000000000001</v>
      </c>
      <c r="T31" s="25">
        <f t="shared" si="6"/>
        <v>1.0861000000000001</v>
      </c>
      <c r="U31" s="24">
        <f t="shared" si="6"/>
        <v>156.96</v>
      </c>
      <c r="V31" s="23">
        <f t="shared" si="6"/>
        <v>2154.92</v>
      </c>
      <c r="W31" s="23">
        <f t="shared" si="6"/>
        <v>2158.9699999999998</v>
      </c>
      <c r="X31" s="23">
        <f t="shared" si="6"/>
        <v>2495.5336154207807</v>
      </c>
      <c r="Y31" s="22">
        <f t="shared" si="6"/>
        <v>1.2702</v>
      </c>
    </row>
    <row r="32" spans="2:25" ht="13.5" thickBot="1" x14ac:dyDescent="0.25">
      <c r="B32" s="21" t="s">
        <v>13</v>
      </c>
      <c r="C32" s="20">
        <f t="shared" ref="C32:Y32" si="7">MIN(C9:C29)</f>
        <v>2322</v>
      </c>
      <c r="D32" s="19">
        <f t="shared" si="7"/>
        <v>2322.5</v>
      </c>
      <c r="E32" s="18">
        <f t="shared" si="7"/>
        <v>2322.25</v>
      </c>
      <c r="F32" s="20">
        <f t="shared" si="7"/>
        <v>2362.5</v>
      </c>
      <c r="G32" s="19">
        <f t="shared" si="7"/>
        <v>2363</v>
      </c>
      <c r="H32" s="18">
        <f t="shared" si="7"/>
        <v>2362.75</v>
      </c>
      <c r="I32" s="20">
        <f t="shared" si="7"/>
        <v>2563</v>
      </c>
      <c r="J32" s="19">
        <f t="shared" si="7"/>
        <v>2568</v>
      </c>
      <c r="K32" s="18">
        <f t="shared" si="7"/>
        <v>2565.5</v>
      </c>
      <c r="L32" s="20">
        <f t="shared" si="7"/>
        <v>2657</v>
      </c>
      <c r="M32" s="19">
        <f t="shared" si="7"/>
        <v>2662</v>
      </c>
      <c r="N32" s="18">
        <f t="shared" si="7"/>
        <v>2659.5</v>
      </c>
      <c r="O32" s="20">
        <f t="shared" si="7"/>
        <v>2693</v>
      </c>
      <c r="P32" s="19">
        <f t="shared" si="7"/>
        <v>2698</v>
      </c>
      <c r="Q32" s="18">
        <f t="shared" si="7"/>
        <v>2695.5</v>
      </c>
      <c r="R32" s="17">
        <f t="shared" si="7"/>
        <v>2322.5</v>
      </c>
      <c r="S32" s="16">
        <f t="shared" si="7"/>
        <v>1.2316</v>
      </c>
      <c r="T32" s="15">
        <f t="shared" si="7"/>
        <v>1.0634999999999999</v>
      </c>
      <c r="U32" s="14">
        <f t="shared" si="7"/>
        <v>151.38</v>
      </c>
      <c r="V32" s="13">
        <f t="shared" si="7"/>
        <v>1847.07</v>
      </c>
      <c r="W32" s="13">
        <f t="shared" si="7"/>
        <v>1878.23</v>
      </c>
      <c r="X32" s="13">
        <f t="shared" si="7"/>
        <v>2160.0632440476193</v>
      </c>
      <c r="Y32" s="12">
        <f t="shared" si="7"/>
        <v>1.2323</v>
      </c>
    </row>
    <row r="34" spans="2:14" x14ac:dyDescent="0.2">
      <c r="B34" s="6" t="s">
        <v>14</v>
      </c>
      <c r="C34" s="8"/>
      <c r="D34" s="8"/>
      <c r="E34" s="7"/>
      <c r="F34" s="8"/>
      <c r="G34" s="8"/>
      <c r="H34" s="7"/>
      <c r="I34" s="8"/>
      <c r="J34" s="8"/>
      <c r="K34" s="7"/>
      <c r="L34" s="8"/>
      <c r="M34" s="8"/>
      <c r="N34" s="7"/>
    </row>
    <row r="35" spans="2:14" x14ac:dyDescent="0.2">
      <c r="B35" s="6" t="s">
        <v>15</v>
      </c>
      <c r="C35" s="8"/>
      <c r="D35" s="8"/>
      <c r="E35" s="7"/>
      <c r="F35" s="8"/>
      <c r="G35" s="8"/>
      <c r="H35" s="7"/>
      <c r="I35" s="8"/>
      <c r="J35" s="8"/>
      <c r="K35" s="7"/>
      <c r="L35" s="8"/>
      <c r="M35" s="8"/>
      <c r="N35" s="7"/>
    </row>
  </sheetData>
  <mergeCells count="9">
    <mergeCell ref="R7:R8"/>
    <mergeCell ref="S7:U7"/>
    <mergeCell ref="V7:W7"/>
    <mergeCell ref="Y7:Y8"/>
    <mergeCell ref="C7:E7"/>
    <mergeCell ref="F7:H7"/>
    <mergeCell ref="I7:K7"/>
    <mergeCell ref="L7:N7"/>
    <mergeCell ref="O7:Q7"/>
  </mergeCells>
  <phoneticPr fontId="7" type="noConversion"/>
  <printOptions horizontalCentered="1" verticalCentered="1" gridLines="1" gridLinesSet="0"/>
  <pageMargins left="0.19685039370078741" right="0.19685039370078741" top="0.98425196850393704" bottom="0.98425196850393704" header="0.51181102362204722" footer="0.51181102362204722"/>
  <pageSetup paperSize="9" scale="96" orientation="landscape" horizontalDpi="204" verticalDpi="196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3:Y35"/>
  <sheetViews>
    <sheetView workbookViewId="0">
      <pane ySplit="8" topLeftCell="A9" activePane="bottomLeft" state="frozen"/>
      <selection activeCell="C46" sqref="C46"/>
      <selection pane="bottomLeft"/>
    </sheetView>
  </sheetViews>
  <sheetFormatPr baseColWidth="10" defaultColWidth="9.140625" defaultRowHeight="12.75" x14ac:dyDescent="0.2"/>
  <cols>
    <col min="2" max="2" width="9.7109375" bestFit="1" customWidth="1"/>
    <col min="3" max="3" width="12.42578125" style="4" bestFit="1" customWidth="1"/>
    <col min="4" max="4" width="12" style="4" bestFit="1" customWidth="1"/>
    <col min="5" max="5" width="9.42578125" bestFit="1" customWidth="1"/>
    <col min="6" max="7" width="10.7109375" style="4" customWidth="1"/>
    <col min="8" max="8" width="10.7109375" customWidth="1"/>
    <col min="9" max="10" width="10.7109375" style="4" customWidth="1"/>
    <col min="11" max="11" width="10.7109375" customWidth="1"/>
    <col min="12" max="13" width="10.7109375" style="4" customWidth="1"/>
    <col min="14" max="14" width="10.7109375" customWidth="1"/>
    <col min="15" max="16" width="10.7109375" style="4" customWidth="1"/>
    <col min="17" max="17" width="10.7109375" customWidth="1"/>
    <col min="18" max="18" width="12.5703125" style="4" bestFit="1" customWidth="1"/>
    <col min="19" max="19" width="10" style="4" bestFit="1" customWidth="1"/>
    <col min="20" max="20" width="14.140625" bestFit="1" customWidth="1"/>
    <col min="21" max="21" width="12.5703125" style="4" bestFit="1" customWidth="1"/>
    <col min="22" max="22" width="10.5703125" bestFit="1" customWidth="1"/>
    <col min="23" max="23" width="11.28515625" bestFit="1" customWidth="1"/>
    <col min="24" max="24" width="14.140625" bestFit="1" customWidth="1"/>
    <col min="25" max="25" width="10.5703125" bestFit="1" customWidth="1"/>
  </cols>
  <sheetData>
    <row r="3" spans="1:25" ht="15.75" x14ac:dyDescent="0.25">
      <c r="B3" s="5" t="s">
        <v>19</v>
      </c>
    </row>
    <row r="4" spans="1:25" x14ac:dyDescent="0.2">
      <c r="B4" s="58" t="s">
        <v>27</v>
      </c>
    </row>
    <row r="6" spans="1:25" ht="13.5" thickBot="1" x14ac:dyDescent="0.25">
      <c r="B6" s="1">
        <v>45384</v>
      </c>
    </row>
    <row r="7" spans="1:25" ht="13.5" thickBot="1" x14ac:dyDescent="0.25">
      <c r="B7" s="57"/>
      <c r="C7" s="173" t="s">
        <v>0</v>
      </c>
      <c r="D7" s="175"/>
      <c r="E7" s="174"/>
      <c r="F7" s="173" t="s">
        <v>2</v>
      </c>
      <c r="G7" s="175"/>
      <c r="H7" s="174"/>
      <c r="I7" s="176" t="s">
        <v>24</v>
      </c>
      <c r="J7" s="177"/>
      <c r="K7" s="178"/>
      <c r="L7" s="176" t="s">
        <v>23</v>
      </c>
      <c r="M7" s="177"/>
      <c r="N7" s="178"/>
      <c r="O7" s="176" t="s">
        <v>22</v>
      </c>
      <c r="P7" s="177"/>
      <c r="Q7" s="178"/>
      <c r="R7" s="168" t="s">
        <v>4</v>
      </c>
      <c r="S7" s="170" t="s">
        <v>21</v>
      </c>
      <c r="T7" s="171"/>
      <c r="U7" s="172"/>
      <c r="V7" s="173" t="s">
        <v>5</v>
      </c>
      <c r="W7" s="174"/>
      <c r="X7" s="9" t="s">
        <v>18</v>
      </c>
      <c r="Y7" s="168" t="s">
        <v>20</v>
      </c>
    </row>
    <row r="8" spans="1:25" ht="13.5" thickBot="1" x14ac:dyDescent="0.25">
      <c r="A8" s="3"/>
      <c r="B8" s="56"/>
      <c r="C8" s="52" t="s">
        <v>6</v>
      </c>
      <c r="D8" s="52" t="s">
        <v>7</v>
      </c>
      <c r="E8" s="55" t="s">
        <v>1</v>
      </c>
      <c r="F8" s="52" t="s">
        <v>6</v>
      </c>
      <c r="G8" s="52" t="s">
        <v>7</v>
      </c>
      <c r="H8" s="55" t="s">
        <v>1</v>
      </c>
      <c r="I8" s="52" t="s">
        <v>6</v>
      </c>
      <c r="J8" s="52" t="s">
        <v>7</v>
      </c>
      <c r="K8" s="55" t="s">
        <v>1</v>
      </c>
      <c r="L8" s="52" t="s">
        <v>6</v>
      </c>
      <c r="M8" s="52" t="s">
        <v>7</v>
      </c>
      <c r="N8" s="55" t="s">
        <v>1</v>
      </c>
      <c r="O8" s="52" t="s">
        <v>6</v>
      </c>
      <c r="P8" s="52" t="s">
        <v>7</v>
      </c>
      <c r="Q8" s="55" t="s">
        <v>1</v>
      </c>
      <c r="R8" s="169"/>
      <c r="S8" s="54" t="s">
        <v>10</v>
      </c>
      <c r="T8" s="53" t="s">
        <v>16</v>
      </c>
      <c r="U8" s="10" t="s">
        <v>17</v>
      </c>
      <c r="V8" s="52" t="s">
        <v>8</v>
      </c>
      <c r="W8" s="52" t="s">
        <v>9</v>
      </c>
      <c r="X8" s="11" t="s">
        <v>8</v>
      </c>
      <c r="Y8" s="169" t="s">
        <v>20</v>
      </c>
    </row>
    <row r="9" spans="1:25" x14ac:dyDescent="0.2">
      <c r="B9" s="45">
        <v>45384</v>
      </c>
      <c r="C9" s="44">
        <v>2436.5</v>
      </c>
      <c r="D9" s="43">
        <v>2437</v>
      </c>
      <c r="E9" s="42">
        <f t="shared" ref="E9:E29" si="0">AVERAGE(C9:D9)</f>
        <v>2436.75</v>
      </c>
      <c r="F9" s="44">
        <v>2487</v>
      </c>
      <c r="G9" s="43">
        <v>2489</v>
      </c>
      <c r="H9" s="42">
        <f t="shared" ref="H9:H29" si="1">AVERAGE(F9:G9)</f>
        <v>2488</v>
      </c>
      <c r="I9" s="44">
        <v>2552</v>
      </c>
      <c r="J9" s="43">
        <v>2557</v>
      </c>
      <c r="K9" s="42">
        <f t="shared" ref="K9:K29" si="2">AVERAGE(I9:J9)</f>
        <v>2554.5</v>
      </c>
      <c r="L9" s="44">
        <v>2567</v>
      </c>
      <c r="M9" s="43">
        <v>2572</v>
      </c>
      <c r="N9" s="42">
        <f t="shared" ref="N9:N29" si="3">AVERAGE(L9:M9)</f>
        <v>2569.5</v>
      </c>
      <c r="O9" s="44">
        <v>2572</v>
      </c>
      <c r="P9" s="43">
        <v>2577</v>
      </c>
      <c r="Q9" s="42">
        <f t="shared" ref="Q9:Q29" si="4">AVERAGE(O9:P9)</f>
        <v>2574.5</v>
      </c>
      <c r="R9" s="50">
        <v>2437</v>
      </c>
      <c r="S9" s="49">
        <v>1.2574000000000001</v>
      </c>
      <c r="T9" s="51">
        <v>1.0751999999999999</v>
      </c>
      <c r="U9" s="48">
        <v>151.66</v>
      </c>
      <c r="V9" s="41">
        <v>1938.13</v>
      </c>
      <c r="W9" s="41">
        <v>1978.38</v>
      </c>
      <c r="X9" s="47">
        <f t="shared" ref="X9:X29" si="5">R9/T9</f>
        <v>2266.5550595238096</v>
      </c>
      <c r="Y9" s="46">
        <v>1.2581</v>
      </c>
    </row>
    <row r="10" spans="1:25" x14ac:dyDescent="0.2">
      <c r="B10" s="45">
        <v>45385</v>
      </c>
      <c r="C10" s="44">
        <v>2429</v>
      </c>
      <c r="D10" s="43">
        <v>2430</v>
      </c>
      <c r="E10" s="42">
        <f t="shared" si="0"/>
        <v>2429.5</v>
      </c>
      <c r="F10" s="44">
        <v>2484</v>
      </c>
      <c r="G10" s="43">
        <v>2485</v>
      </c>
      <c r="H10" s="42">
        <f t="shared" si="1"/>
        <v>2484.5</v>
      </c>
      <c r="I10" s="44">
        <v>2555</v>
      </c>
      <c r="J10" s="43">
        <v>2560</v>
      </c>
      <c r="K10" s="42">
        <f t="shared" si="2"/>
        <v>2557.5</v>
      </c>
      <c r="L10" s="44">
        <v>2570</v>
      </c>
      <c r="M10" s="43">
        <v>2575</v>
      </c>
      <c r="N10" s="42">
        <f t="shared" si="3"/>
        <v>2572.5</v>
      </c>
      <c r="O10" s="44">
        <v>2575</v>
      </c>
      <c r="P10" s="43">
        <v>2580</v>
      </c>
      <c r="Q10" s="42">
        <f t="shared" si="4"/>
        <v>2577.5</v>
      </c>
      <c r="R10" s="50">
        <v>2430</v>
      </c>
      <c r="S10" s="49">
        <v>1.2578</v>
      </c>
      <c r="T10" s="49">
        <v>1.0784</v>
      </c>
      <c r="U10" s="48">
        <v>151.78</v>
      </c>
      <c r="V10" s="41">
        <v>1931.94</v>
      </c>
      <c r="W10" s="41">
        <v>1974.73</v>
      </c>
      <c r="X10" s="47">
        <f t="shared" si="5"/>
        <v>2253.3382789317507</v>
      </c>
      <c r="Y10" s="46">
        <v>1.2584</v>
      </c>
    </row>
    <row r="11" spans="1:25" x14ac:dyDescent="0.2">
      <c r="B11" s="45">
        <v>45386</v>
      </c>
      <c r="C11" s="44">
        <v>2551</v>
      </c>
      <c r="D11" s="43">
        <v>2551.5</v>
      </c>
      <c r="E11" s="42">
        <f t="shared" si="0"/>
        <v>2551.25</v>
      </c>
      <c r="F11" s="44">
        <v>2602.5</v>
      </c>
      <c r="G11" s="43">
        <v>2603.5</v>
      </c>
      <c r="H11" s="42">
        <f t="shared" si="1"/>
        <v>2603</v>
      </c>
      <c r="I11" s="44">
        <v>2672</v>
      </c>
      <c r="J11" s="43">
        <v>2677</v>
      </c>
      <c r="K11" s="42">
        <f t="shared" si="2"/>
        <v>2674.5</v>
      </c>
      <c r="L11" s="44">
        <v>2687</v>
      </c>
      <c r="M11" s="43">
        <v>2692</v>
      </c>
      <c r="N11" s="42">
        <f t="shared" si="3"/>
        <v>2689.5</v>
      </c>
      <c r="O11" s="44">
        <v>2692</v>
      </c>
      <c r="P11" s="43">
        <v>2697</v>
      </c>
      <c r="Q11" s="42">
        <f t="shared" si="4"/>
        <v>2694.5</v>
      </c>
      <c r="R11" s="50">
        <v>2551.5</v>
      </c>
      <c r="S11" s="49">
        <v>1.2650999999999999</v>
      </c>
      <c r="T11" s="49">
        <v>1.0852999999999999</v>
      </c>
      <c r="U11" s="48">
        <v>151.75</v>
      </c>
      <c r="V11" s="41">
        <v>2016.84</v>
      </c>
      <c r="W11" s="41">
        <v>2056.8000000000002</v>
      </c>
      <c r="X11" s="47">
        <f t="shared" si="5"/>
        <v>2350.9628674099331</v>
      </c>
      <c r="Y11" s="46">
        <v>1.2658</v>
      </c>
    </row>
    <row r="12" spans="1:25" x14ac:dyDescent="0.2">
      <c r="B12" s="45">
        <v>45387</v>
      </c>
      <c r="C12" s="44">
        <v>2587</v>
      </c>
      <c r="D12" s="43">
        <v>2587.5</v>
      </c>
      <c r="E12" s="42">
        <f t="shared" si="0"/>
        <v>2587.25</v>
      </c>
      <c r="F12" s="44">
        <v>2628</v>
      </c>
      <c r="G12" s="43">
        <v>2629</v>
      </c>
      <c r="H12" s="42">
        <f t="shared" si="1"/>
        <v>2628.5</v>
      </c>
      <c r="I12" s="44">
        <v>2690</v>
      </c>
      <c r="J12" s="43">
        <v>2695</v>
      </c>
      <c r="K12" s="42">
        <f t="shared" si="2"/>
        <v>2692.5</v>
      </c>
      <c r="L12" s="44">
        <v>2705</v>
      </c>
      <c r="M12" s="43">
        <v>2710</v>
      </c>
      <c r="N12" s="42">
        <f t="shared" si="3"/>
        <v>2707.5</v>
      </c>
      <c r="O12" s="44">
        <v>2710</v>
      </c>
      <c r="P12" s="43">
        <v>2715</v>
      </c>
      <c r="Q12" s="42">
        <f t="shared" si="4"/>
        <v>2712.5</v>
      </c>
      <c r="R12" s="50">
        <v>2587.5</v>
      </c>
      <c r="S12" s="49">
        <v>1.2633000000000001</v>
      </c>
      <c r="T12" s="49">
        <v>1.0834999999999999</v>
      </c>
      <c r="U12" s="48">
        <v>151.38</v>
      </c>
      <c r="V12" s="41">
        <v>2048.21</v>
      </c>
      <c r="W12" s="41">
        <v>2079.91</v>
      </c>
      <c r="X12" s="47">
        <f t="shared" si="5"/>
        <v>2388.0941393631751</v>
      </c>
      <c r="Y12" s="46">
        <v>1.264</v>
      </c>
    </row>
    <row r="13" spans="1:25" x14ac:dyDescent="0.2">
      <c r="B13" s="45">
        <v>45390</v>
      </c>
      <c r="C13" s="44">
        <v>2626</v>
      </c>
      <c r="D13" s="43">
        <v>2627</v>
      </c>
      <c r="E13" s="42">
        <f t="shared" si="0"/>
        <v>2626.5</v>
      </c>
      <c r="F13" s="44">
        <v>2662.5</v>
      </c>
      <c r="G13" s="43">
        <v>2663.5</v>
      </c>
      <c r="H13" s="42">
        <f t="shared" si="1"/>
        <v>2663</v>
      </c>
      <c r="I13" s="44">
        <v>2725</v>
      </c>
      <c r="J13" s="43">
        <v>2730</v>
      </c>
      <c r="K13" s="42">
        <f t="shared" si="2"/>
        <v>2727.5</v>
      </c>
      <c r="L13" s="44">
        <v>2740</v>
      </c>
      <c r="M13" s="43">
        <v>2745</v>
      </c>
      <c r="N13" s="42">
        <f t="shared" si="3"/>
        <v>2742.5</v>
      </c>
      <c r="O13" s="44">
        <v>2745</v>
      </c>
      <c r="P13" s="43">
        <v>2750</v>
      </c>
      <c r="Q13" s="42">
        <f t="shared" si="4"/>
        <v>2747.5</v>
      </c>
      <c r="R13" s="50">
        <v>2627</v>
      </c>
      <c r="S13" s="49">
        <v>1.2619</v>
      </c>
      <c r="T13" s="49">
        <v>1.0824</v>
      </c>
      <c r="U13" s="48">
        <v>151.93</v>
      </c>
      <c r="V13" s="41">
        <v>2081.7800000000002</v>
      </c>
      <c r="W13" s="41">
        <v>2109.54</v>
      </c>
      <c r="X13" s="47">
        <f t="shared" si="5"/>
        <v>2427.0140428677014</v>
      </c>
      <c r="Y13" s="46">
        <v>1.2625999999999999</v>
      </c>
    </row>
    <row r="14" spans="1:25" x14ac:dyDescent="0.2">
      <c r="B14" s="45">
        <v>45391</v>
      </c>
      <c r="C14" s="44">
        <v>2658</v>
      </c>
      <c r="D14" s="43">
        <v>2660</v>
      </c>
      <c r="E14" s="42">
        <f t="shared" si="0"/>
        <v>2659</v>
      </c>
      <c r="F14" s="44">
        <v>2698</v>
      </c>
      <c r="G14" s="43">
        <v>2700</v>
      </c>
      <c r="H14" s="42">
        <f t="shared" si="1"/>
        <v>2699</v>
      </c>
      <c r="I14" s="44">
        <v>2760</v>
      </c>
      <c r="J14" s="43">
        <v>2765</v>
      </c>
      <c r="K14" s="42">
        <f t="shared" si="2"/>
        <v>2762.5</v>
      </c>
      <c r="L14" s="44">
        <v>2775</v>
      </c>
      <c r="M14" s="43">
        <v>2780</v>
      </c>
      <c r="N14" s="42">
        <f t="shared" si="3"/>
        <v>2777.5</v>
      </c>
      <c r="O14" s="44">
        <v>2780</v>
      </c>
      <c r="P14" s="43">
        <v>2785</v>
      </c>
      <c r="Q14" s="42">
        <f t="shared" si="4"/>
        <v>2782.5</v>
      </c>
      <c r="R14" s="50">
        <v>2660</v>
      </c>
      <c r="S14" s="49">
        <v>1.268</v>
      </c>
      <c r="T14" s="49">
        <v>1.0861000000000001</v>
      </c>
      <c r="U14" s="48">
        <v>151.84</v>
      </c>
      <c r="V14" s="41">
        <v>2097.79</v>
      </c>
      <c r="W14" s="41">
        <v>2128.16</v>
      </c>
      <c r="X14" s="47">
        <f t="shared" si="5"/>
        <v>2449.1299143725255</v>
      </c>
      <c r="Y14" s="46">
        <v>1.2686999999999999</v>
      </c>
    </row>
    <row r="15" spans="1:25" x14ac:dyDescent="0.2">
      <c r="B15" s="45">
        <v>45392</v>
      </c>
      <c r="C15" s="44">
        <v>2731</v>
      </c>
      <c r="D15" s="43">
        <v>2731.5</v>
      </c>
      <c r="E15" s="42">
        <f t="shared" si="0"/>
        <v>2731.25</v>
      </c>
      <c r="F15" s="44">
        <v>2766</v>
      </c>
      <c r="G15" s="43">
        <v>2768</v>
      </c>
      <c r="H15" s="42">
        <f t="shared" si="1"/>
        <v>2767</v>
      </c>
      <c r="I15" s="44">
        <v>2825</v>
      </c>
      <c r="J15" s="43">
        <v>2830</v>
      </c>
      <c r="K15" s="42">
        <f t="shared" si="2"/>
        <v>2827.5</v>
      </c>
      <c r="L15" s="44">
        <v>2840</v>
      </c>
      <c r="M15" s="43">
        <v>2845</v>
      </c>
      <c r="N15" s="42">
        <f t="shared" si="3"/>
        <v>2842.5</v>
      </c>
      <c r="O15" s="44">
        <v>2845</v>
      </c>
      <c r="P15" s="43">
        <v>2850</v>
      </c>
      <c r="Q15" s="42">
        <f t="shared" si="4"/>
        <v>2847.5</v>
      </c>
      <c r="R15" s="50">
        <v>2731.5</v>
      </c>
      <c r="S15" s="49">
        <v>1.2695000000000001</v>
      </c>
      <c r="T15" s="49">
        <v>1.0855999999999999</v>
      </c>
      <c r="U15" s="48">
        <v>151.85</v>
      </c>
      <c r="V15" s="41">
        <v>2151.63</v>
      </c>
      <c r="W15" s="41">
        <v>2179.1799999999998</v>
      </c>
      <c r="X15" s="47">
        <f t="shared" si="5"/>
        <v>2516.1201179071481</v>
      </c>
      <c r="Y15" s="46">
        <v>1.2702</v>
      </c>
    </row>
    <row r="16" spans="1:25" x14ac:dyDescent="0.2">
      <c r="B16" s="45">
        <v>45393</v>
      </c>
      <c r="C16" s="44">
        <v>2710</v>
      </c>
      <c r="D16" s="43">
        <v>2712</v>
      </c>
      <c r="E16" s="42">
        <f t="shared" si="0"/>
        <v>2711</v>
      </c>
      <c r="F16" s="44">
        <v>2745</v>
      </c>
      <c r="G16" s="43">
        <v>2745.5</v>
      </c>
      <c r="H16" s="42">
        <f t="shared" si="1"/>
        <v>2745.25</v>
      </c>
      <c r="I16" s="44">
        <v>2795</v>
      </c>
      <c r="J16" s="43">
        <v>2800</v>
      </c>
      <c r="K16" s="42">
        <f t="shared" si="2"/>
        <v>2797.5</v>
      </c>
      <c r="L16" s="44">
        <v>2810</v>
      </c>
      <c r="M16" s="43">
        <v>2815</v>
      </c>
      <c r="N16" s="42">
        <f t="shared" si="3"/>
        <v>2812.5</v>
      </c>
      <c r="O16" s="44">
        <v>2815</v>
      </c>
      <c r="P16" s="43">
        <v>2820</v>
      </c>
      <c r="Q16" s="42">
        <f t="shared" si="4"/>
        <v>2817.5</v>
      </c>
      <c r="R16" s="50">
        <v>2712</v>
      </c>
      <c r="S16" s="49">
        <v>1.2539</v>
      </c>
      <c r="T16" s="49">
        <v>1.0729</v>
      </c>
      <c r="U16" s="48">
        <v>153.09</v>
      </c>
      <c r="V16" s="41">
        <v>2162.85</v>
      </c>
      <c r="W16" s="41">
        <v>2188.35</v>
      </c>
      <c r="X16" s="47">
        <f t="shared" si="5"/>
        <v>2527.7285860751235</v>
      </c>
      <c r="Y16" s="46">
        <v>1.2545999999999999</v>
      </c>
    </row>
    <row r="17" spans="2:25" x14ac:dyDescent="0.2">
      <c r="B17" s="45">
        <v>45394</v>
      </c>
      <c r="C17" s="44">
        <v>2847</v>
      </c>
      <c r="D17" s="43">
        <v>2848</v>
      </c>
      <c r="E17" s="42">
        <f t="shared" si="0"/>
        <v>2847.5</v>
      </c>
      <c r="F17" s="44">
        <v>2836</v>
      </c>
      <c r="G17" s="43">
        <v>2837</v>
      </c>
      <c r="H17" s="42">
        <f t="shared" si="1"/>
        <v>2836.5</v>
      </c>
      <c r="I17" s="44">
        <v>2852</v>
      </c>
      <c r="J17" s="43">
        <v>2857</v>
      </c>
      <c r="K17" s="42">
        <f t="shared" si="2"/>
        <v>2854.5</v>
      </c>
      <c r="L17" s="44">
        <v>2867</v>
      </c>
      <c r="M17" s="43">
        <v>2872</v>
      </c>
      <c r="N17" s="42">
        <f t="shared" si="3"/>
        <v>2869.5</v>
      </c>
      <c r="O17" s="44">
        <v>2872</v>
      </c>
      <c r="P17" s="43">
        <v>2877</v>
      </c>
      <c r="Q17" s="42">
        <f t="shared" si="4"/>
        <v>2874.5</v>
      </c>
      <c r="R17" s="50">
        <v>2848</v>
      </c>
      <c r="S17" s="49">
        <v>1.2472000000000001</v>
      </c>
      <c r="T17" s="49">
        <v>1.0650999999999999</v>
      </c>
      <c r="U17" s="48">
        <v>153.16999999999999</v>
      </c>
      <c r="V17" s="41">
        <v>2283.52</v>
      </c>
      <c r="W17" s="41">
        <v>2273.42</v>
      </c>
      <c r="X17" s="47">
        <f t="shared" si="5"/>
        <v>2673.9273307670642</v>
      </c>
      <c r="Y17" s="46">
        <v>1.2479</v>
      </c>
    </row>
    <row r="18" spans="2:25" x14ac:dyDescent="0.2">
      <c r="B18" s="45">
        <v>45397</v>
      </c>
      <c r="C18" s="44">
        <v>2771.5</v>
      </c>
      <c r="D18" s="43">
        <v>2772</v>
      </c>
      <c r="E18" s="42">
        <f t="shared" si="0"/>
        <v>2771.75</v>
      </c>
      <c r="F18" s="44">
        <v>2783</v>
      </c>
      <c r="G18" s="43">
        <v>2785</v>
      </c>
      <c r="H18" s="42">
        <f t="shared" si="1"/>
        <v>2784</v>
      </c>
      <c r="I18" s="44">
        <v>2808</v>
      </c>
      <c r="J18" s="43">
        <v>2813</v>
      </c>
      <c r="K18" s="42">
        <f t="shared" si="2"/>
        <v>2810.5</v>
      </c>
      <c r="L18" s="44">
        <v>2823</v>
      </c>
      <c r="M18" s="43">
        <v>2828</v>
      </c>
      <c r="N18" s="42">
        <f t="shared" si="3"/>
        <v>2825.5</v>
      </c>
      <c r="O18" s="44">
        <v>2828</v>
      </c>
      <c r="P18" s="43">
        <v>2833</v>
      </c>
      <c r="Q18" s="42">
        <f t="shared" si="4"/>
        <v>2830.5</v>
      </c>
      <c r="R18" s="50">
        <v>2772</v>
      </c>
      <c r="S18" s="49">
        <v>1.2478</v>
      </c>
      <c r="T18" s="49">
        <v>1.0653999999999999</v>
      </c>
      <c r="U18" s="48">
        <v>153.91999999999999</v>
      </c>
      <c r="V18" s="41">
        <v>2221.5100000000002</v>
      </c>
      <c r="W18" s="41">
        <v>2230.6799999999998</v>
      </c>
      <c r="X18" s="47">
        <f t="shared" si="5"/>
        <v>2601.8396846254932</v>
      </c>
      <c r="Y18" s="46">
        <v>1.2484999999999999</v>
      </c>
    </row>
    <row r="19" spans="2:25" x14ac:dyDescent="0.2">
      <c r="B19" s="45">
        <v>45398</v>
      </c>
      <c r="C19" s="44">
        <v>2702</v>
      </c>
      <c r="D19" s="43">
        <v>2703</v>
      </c>
      <c r="E19" s="42">
        <f t="shared" si="0"/>
        <v>2702.5</v>
      </c>
      <c r="F19" s="44">
        <v>2724.5</v>
      </c>
      <c r="G19" s="43">
        <v>2725.5</v>
      </c>
      <c r="H19" s="42">
        <f t="shared" si="1"/>
        <v>2725</v>
      </c>
      <c r="I19" s="44">
        <v>2762</v>
      </c>
      <c r="J19" s="43">
        <v>2767</v>
      </c>
      <c r="K19" s="42">
        <f t="shared" si="2"/>
        <v>2764.5</v>
      </c>
      <c r="L19" s="44">
        <v>2777</v>
      </c>
      <c r="M19" s="43">
        <v>2782</v>
      </c>
      <c r="N19" s="42">
        <f t="shared" si="3"/>
        <v>2779.5</v>
      </c>
      <c r="O19" s="44">
        <v>2782</v>
      </c>
      <c r="P19" s="43">
        <v>2787</v>
      </c>
      <c r="Q19" s="42">
        <f t="shared" si="4"/>
        <v>2784.5</v>
      </c>
      <c r="R19" s="50">
        <v>2703</v>
      </c>
      <c r="S19" s="49">
        <v>1.2459</v>
      </c>
      <c r="T19" s="49">
        <v>1.0643</v>
      </c>
      <c r="U19" s="48">
        <v>154.66</v>
      </c>
      <c r="V19" s="41">
        <v>2169.52</v>
      </c>
      <c r="W19" s="41">
        <v>2186.35</v>
      </c>
      <c r="X19" s="47">
        <f t="shared" si="5"/>
        <v>2539.6974537254532</v>
      </c>
      <c r="Y19" s="46">
        <v>1.2465999999999999</v>
      </c>
    </row>
    <row r="20" spans="2:25" x14ac:dyDescent="0.2">
      <c r="B20" s="45">
        <v>45399</v>
      </c>
      <c r="C20" s="44">
        <v>2788</v>
      </c>
      <c r="D20" s="43">
        <v>2788.5</v>
      </c>
      <c r="E20" s="42">
        <f t="shared" si="0"/>
        <v>2788.25</v>
      </c>
      <c r="F20" s="44">
        <v>2805</v>
      </c>
      <c r="G20" s="43">
        <v>2807</v>
      </c>
      <c r="H20" s="42">
        <f t="shared" si="1"/>
        <v>2806</v>
      </c>
      <c r="I20" s="44">
        <v>2840</v>
      </c>
      <c r="J20" s="43">
        <v>2845</v>
      </c>
      <c r="K20" s="42">
        <f t="shared" si="2"/>
        <v>2842.5</v>
      </c>
      <c r="L20" s="44">
        <v>2855</v>
      </c>
      <c r="M20" s="43">
        <v>2860</v>
      </c>
      <c r="N20" s="42">
        <f t="shared" si="3"/>
        <v>2857.5</v>
      </c>
      <c r="O20" s="44">
        <v>2860</v>
      </c>
      <c r="P20" s="43">
        <v>2865</v>
      </c>
      <c r="Q20" s="42">
        <f t="shared" si="4"/>
        <v>2862.5</v>
      </c>
      <c r="R20" s="50">
        <v>2788.5</v>
      </c>
      <c r="S20" s="49">
        <v>1.2457</v>
      </c>
      <c r="T20" s="49">
        <v>1.0636000000000001</v>
      </c>
      <c r="U20" s="48">
        <v>154.63999999999999</v>
      </c>
      <c r="V20" s="41">
        <v>2238.5</v>
      </c>
      <c r="W20" s="41">
        <v>2252.09</v>
      </c>
      <c r="X20" s="47">
        <f t="shared" si="5"/>
        <v>2621.7562993606616</v>
      </c>
      <c r="Y20" s="46">
        <v>1.2464</v>
      </c>
    </row>
    <row r="21" spans="2:25" x14ac:dyDescent="0.2">
      <c r="B21" s="45">
        <v>45400</v>
      </c>
      <c r="C21" s="44">
        <v>2812</v>
      </c>
      <c r="D21" s="43">
        <v>2812.5</v>
      </c>
      <c r="E21" s="42">
        <f t="shared" si="0"/>
        <v>2812.25</v>
      </c>
      <c r="F21" s="44">
        <v>2813</v>
      </c>
      <c r="G21" s="43">
        <v>2814</v>
      </c>
      <c r="H21" s="42">
        <f t="shared" si="1"/>
        <v>2813.5</v>
      </c>
      <c r="I21" s="44">
        <v>2842</v>
      </c>
      <c r="J21" s="43">
        <v>2847</v>
      </c>
      <c r="K21" s="42">
        <f t="shared" si="2"/>
        <v>2844.5</v>
      </c>
      <c r="L21" s="44">
        <v>2857</v>
      </c>
      <c r="M21" s="43">
        <v>2862</v>
      </c>
      <c r="N21" s="42">
        <f t="shared" si="3"/>
        <v>2859.5</v>
      </c>
      <c r="O21" s="44">
        <v>2862</v>
      </c>
      <c r="P21" s="43">
        <v>2867</v>
      </c>
      <c r="Q21" s="42">
        <f t="shared" si="4"/>
        <v>2864.5</v>
      </c>
      <c r="R21" s="50">
        <v>2812.5</v>
      </c>
      <c r="S21" s="49">
        <v>1.2472000000000001</v>
      </c>
      <c r="T21" s="49">
        <v>1.0678000000000001</v>
      </c>
      <c r="U21" s="48">
        <v>154.38</v>
      </c>
      <c r="V21" s="41">
        <v>2255.0500000000002</v>
      </c>
      <c r="W21" s="41">
        <v>2254.9899999999998</v>
      </c>
      <c r="X21" s="47">
        <f t="shared" si="5"/>
        <v>2633.9202097771117</v>
      </c>
      <c r="Y21" s="46">
        <v>1.2479</v>
      </c>
    </row>
    <row r="22" spans="2:25" x14ac:dyDescent="0.2">
      <c r="B22" s="45">
        <v>45401</v>
      </c>
      <c r="C22" s="44">
        <v>2832</v>
      </c>
      <c r="D22" s="43">
        <v>2833</v>
      </c>
      <c r="E22" s="42">
        <f t="shared" si="0"/>
        <v>2832.5</v>
      </c>
      <c r="F22" s="44">
        <v>2841</v>
      </c>
      <c r="G22" s="43">
        <v>2843</v>
      </c>
      <c r="H22" s="42">
        <f t="shared" si="1"/>
        <v>2842</v>
      </c>
      <c r="I22" s="44">
        <v>2865</v>
      </c>
      <c r="J22" s="43">
        <v>2870</v>
      </c>
      <c r="K22" s="42">
        <f t="shared" si="2"/>
        <v>2867.5</v>
      </c>
      <c r="L22" s="44">
        <v>2880</v>
      </c>
      <c r="M22" s="43">
        <v>2885</v>
      </c>
      <c r="N22" s="42">
        <f t="shared" si="3"/>
        <v>2882.5</v>
      </c>
      <c r="O22" s="44">
        <v>2885</v>
      </c>
      <c r="P22" s="43">
        <v>2890</v>
      </c>
      <c r="Q22" s="42">
        <f t="shared" si="4"/>
        <v>2887.5</v>
      </c>
      <c r="R22" s="50">
        <v>2833</v>
      </c>
      <c r="S22" s="49">
        <v>1.244</v>
      </c>
      <c r="T22" s="49">
        <v>1.0651999999999999</v>
      </c>
      <c r="U22" s="48">
        <v>154.61000000000001</v>
      </c>
      <c r="V22" s="41">
        <v>2277.33</v>
      </c>
      <c r="W22" s="41">
        <v>2284.08</v>
      </c>
      <c r="X22" s="47">
        <f t="shared" si="5"/>
        <v>2659.5944423582428</v>
      </c>
      <c r="Y22" s="46">
        <v>1.2446999999999999</v>
      </c>
    </row>
    <row r="23" spans="2:25" x14ac:dyDescent="0.2">
      <c r="B23" s="45">
        <v>45404</v>
      </c>
      <c r="C23" s="44">
        <v>2792</v>
      </c>
      <c r="D23" s="43">
        <v>2792.5</v>
      </c>
      <c r="E23" s="42">
        <f t="shared" si="0"/>
        <v>2792.25</v>
      </c>
      <c r="F23" s="44">
        <v>2814</v>
      </c>
      <c r="G23" s="43">
        <v>2814.5</v>
      </c>
      <c r="H23" s="42">
        <f t="shared" si="1"/>
        <v>2814.25</v>
      </c>
      <c r="I23" s="44">
        <v>2837</v>
      </c>
      <c r="J23" s="43">
        <v>2842</v>
      </c>
      <c r="K23" s="42">
        <f t="shared" si="2"/>
        <v>2839.5</v>
      </c>
      <c r="L23" s="44">
        <v>2843</v>
      </c>
      <c r="M23" s="43">
        <v>2848</v>
      </c>
      <c r="N23" s="42">
        <f t="shared" si="3"/>
        <v>2845.5</v>
      </c>
      <c r="O23" s="44">
        <v>2848</v>
      </c>
      <c r="P23" s="43">
        <v>2853</v>
      </c>
      <c r="Q23" s="42">
        <f t="shared" si="4"/>
        <v>2850.5</v>
      </c>
      <c r="R23" s="50">
        <v>2792.5</v>
      </c>
      <c r="S23" s="49">
        <v>1.2316</v>
      </c>
      <c r="T23" s="49">
        <v>1.0634999999999999</v>
      </c>
      <c r="U23" s="48">
        <v>154.77000000000001</v>
      </c>
      <c r="V23" s="41">
        <v>2267.38</v>
      </c>
      <c r="W23" s="41">
        <v>2283.94</v>
      </c>
      <c r="X23" s="47">
        <f t="shared" si="5"/>
        <v>2625.7639868359192</v>
      </c>
      <c r="Y23" s="46">
        <v>1.2323</v>
      </c>
    </row>
    <row r="24" spans="2:25" x14ac:dyDescent="0.2">
      <c r="B24" s="45">
        <v>45405</v>
      </c>
      <c r="C24" s="44">
        <v>2744</v>
      </c>
      <c r="D24" s="43">
        <v>2745</v>
      </c>
      <c r="E24" s="42">
        <f t="shared" si="0"/>
        <v>2744.5</v>
      </c>
      <c r="F24" s="44">
        <v>2775</v>
      </c>
      <c r="G24" s="43">
        <v>2776</v>
      </c>
      <c r="H24" s="42">
        <f t="shared" si="1"/>
        <v>2775.5</v>
      </c>
      <c r="I24" s="44">
        <v>2805</v>
      </c>
      <c r="J24" s="43">
        <v>2810</v>
      </c>
      <c r="K24" s="42">
        <f t="shared" si="2"/>
        <v>2807.5</v>
      </c>
      <c r="L24" s="44">
        <v>2815</v>
      </c>
      <c r="M24" s="43">
        <v>2820</v>
      </c>
      <c r="N24" s="42">
        <f t="shared" si="3"/>
        <v>2817.5</v>
      </c>
      <c r="O24" s="44">
        <v>2820</v>
      </c>
      <c r="P24" s="43">
        <v>2825</v>
      </c>
      <c r="Q24" s="42">
        <f t="shared" si="4"/>
        <v>2822.5</v>
      </c>
      <c r="R24" s="50">
        <v>2745</v>
      </c>
      <c r="S24" s="49">
        <v>1.2402</v>
      </c>
      <c r="T24" s="49">
        <v>1.0673999999999999</v>
      </c>
      <c r="U24" s="48">
        <v>154.81</v>
      </c>
      <c r="V24" s="41">
        <v>2213.35</v>
      </c>
      <c r="W24" s="41">
        <v>2237.09</v>
      </c>
      <c r="X24" s="47">
        <f t="shared" si="5"/>
        <v>2571.6694772344017</v>
      </c>
      <c r="Y24" s="46">
        <v>1.2408999999999999</v>
      </c>
    </row>
    <row r="25" spans="2:25" x14ac:dyDescent="0.2">
      <c r="B25" s="45">
        <v>45406</v>
      </c>
      <c r="C25" s="44">
        <v>2795</v>
      </c>
      <c r="D25" s="43">
        <v>2796</v>
      </c>
      <c r="E25" s="42">
        <f t="shared" si="0"/>
        <v>2795.5</v>
      </c>
      <c r="F25" s="44">
        <v>2816.5</v>
      </c>
      <c r="G25" s="43">
        <v>2817</v>
      </c>
      <c r="H25" s="42">
        <f t="shared" si="1"/>
        <v>2816.75</v>
      </c>
      <c r="I25" s="44">
        <v>2852</v>
      </c>
      <c r="J25" s="43">
        <v>2857</v>
      </c>
      <c r="K25" s="42">
        <f t="shared" si="2"/>
        <v>2854.5</v>
      </c>
      <c r="L25" s="44">
        <v>2862</v>
      </c>
      <c r="M25" s="43">
        <v>2867</v>
      </c>
      <c r="N25" s="42">
        <f t="shared" si="3"/>
        <v>2864.5</v>
      </c>
      <c r="O25" s="44">
        <v>2867</v>
      </c>
      <c r="P25" s="43">
        <v>2872</v>
      </c>
      <c r="Q25" s="42">
        <f t="shared" si="4"/>
        <v>2869.5</v>
      </c>
      <c r="R25" s="50">
        <v>2796</v>
      </c>
      <c r="S25" s="49">
        <v>1.2435</v>
      </c>
      <c r="T25" s="49">
        <v>1.0689</v>
      </c>
      <c r="U25" s="48">
        <v>154.93</v>
      </c>
      <c r="V25" s="41">
        <v>2248.4899999999998</v>
      </c>
      <c r="W25" s="41">
        <v>2264.11</v>
      </c>
      <c r="X25" s="47">
        <f t="shared" si="5"/>
        <v>2615.7732248105531</v>
      </c>
      <c r="Y25" s="46">
        <v>1.2442</v>
      </c>
    </row>
    <row r="26" spans="2:25" x14ac:dyDescent="0.2">
      <c r="B26" s="45">
        <v>45407</v>
      </c>
      <c r="C26" s="44">
        <v>2861</v>
      </c>
      <c r="D26" s="43">
        <v>2861.5</v>
      </c>
      <c r="E26" s="42">
        <f t="shared" si="0"/>
        <v>2861.25</v>
      </c>
      <c r="F26" s="44">
        <v>2867</v>
      </c>
      <c r="G26" s="43">
        <v>2869</v>
      </c>
      <c r="H26" s="42">
        <f t="shared" si="1"/>
        <v>2868</v>
      </c>
      <c r="I26" s="44">
        <v>2888</v>
      </c>
      <c r="J26" s="43">
        <v>2893</v>
      </c>
      <c r="K26" s="42">
        <f t="shared" si="2"/>
        <v>2890.5</v>
      </c>
      <c r="L26" s="44">
        <v>2863</v>
      </c>
      <c r="M26" s="43">
        <v>2868</v>
      </c>
      <c r="N26" s="42">
        <f t="shared" si="3"/>
        <v>2865.5</v>
      </c>
      <c r="O26" s="44">
        <v>2868</v>
      </c>
      <c r="P26" s="43">
        <v>2873</v>
      </c>
      <c r="Q26" s="42">
        <f t="shared" si="4"/>
        <v>2870.5</v>
      </c>
      <c r="R26" s="50">
        <v>2861.5</v>
      </c>
      <c r="S26" s="49">
        <v>1.2512000000000001</v>
      </c>
      <c r="T26" s="49">
        <v>1.0720000000000001</v>
      </c>
      <c r="U26" s="48">
        <v>155.56</v>
      </c>
      <c r="V26" s="41">
        <v>2287</v>
      </c>
      <c r="W26" s="41">
        <v>2291.7199999999998</v>
      </c>
      <c r="X26" s="47">
        <f t="shared" si="5"/>
        <v>2669.309701492537</v>
      </c>
      <c r="Y26" s="46">
        <v>1.2519</v>
      </c>
    </row>
    <row r="27" spans="2:25" x14ac:dyDescent="0.2">
      <c r="B27" s="45">
        <v>45408</v>
      </c>
      <c r="C27" s="44">
        <v>2845.5</v>
      </c>
      <c r="D27" s="43">
        <v>2846</v>
      </c>
      <c r="E27" s="42">
        <f t="shared" si="0"/>
        <v>2845.75</v>
      </c>
      <c r="F27" s="44">
        <v>2858</v>
      </c>
      <c r="G27" s="43">
        <v>2859</v>
      </c>
      <c r="H27" s="42">
        <f t="shared" si="1"/>
        <v>2858.5</v>
      </c>
      <c r="I27" s="44">
        <v>2865</v>
      </c>
      <c r="J27" s="43">
        <v>2870</v>
      </c>
      <c r="K27" s="42">
        <f t="shared" si="2"/>
        <v>2867.5</v>
      </c>
      <c r="L27" s="44">
        <v>2865</v>
      </c>
      <c r="M27" s="43">
        <v>2870</v>
      </c>
      <c r="N27" s="42">
        <f t="shared" si="3"/>
        <v>2867.5</v>
      </c>
      <c r="O27" s="44">
        <v>2870</v>
      </c>
      <c r="P27" s="43">
        <v>2875</v>
      </c>
      <c r="Q27" s="42">
        <f t="shared" si="4"/>
        <v>2872.5</v>
      </c>
      <c r="R27" s="50">
        <v>2846</v>
      </c>
      <c r="S27" s="49">
        <v>1.2511000000000001</v>
      </c>
      <c r="T27" s="49">
        <v>1.0716000000000001</v>
      </c>
      <c r="U27" s="48">
        <v>156.82</v>
      </c>
      <c r="V27" s="41">
        <v>2274.8000000000002</v>
      </c>
      <c r="W27" s="41">
        <v>2284.09</v>
      </c>
      <c r="X27" s="47">
        <f t="shared" si="5"/>
        <v>2655.841731989548</v>
      </c>
      <c r="Y27" s="46">
        <v>1.2517</v>
      </c>
    </row>
    <row r="28" spans="2:25" x14ac:dyDescent="0.2">
      <c r="B28" s="45">
        <v>45411</v>
      </c>
      <c r="C28" s="44">
        <v>2881</v>
      </c>
      <c r="D28" s="43">
        <v>2882</v>
      </c>
      <c r="E28" s="42">
        <f t="shared" si="0"/>
        <v>2881.5</v>
      </c>
      <c r="F28" s="44">
        <v>2896</v>
      </c>
      <c r="G28" s="43">
        <v>2897</v>
      </c>
      <c r="H28" s="42">
        <f t="shared" si="1"/>
        <v>2896.5</v>
      </c>
      <c r="I28" s="44">
        <v>2900</v>
      </c>
      <c r="J28" s="43">
        <v>2905</v>
      </c>
      <c r="K28" s="42">
        <f t="shared" si="2"/>
        <v>2902.5</v>
      </c>
      <c r="L28" s="44">
        <v>2895</v>
      </c>
      <c r="M28" s="43">
        <v>2900</v>
      </c>
      <c r="N28" s="42">
        <f t="shared" si="3"/>
        <v>2897.5</v>
      </c>
      <c r="O28" s="44">
        <v>2900</v>
      </c>
      <c r="P28" s="43">
        <v>2905</v>
      </c>
      <c r="Q28" s="42">
        <f t="shared" si="4"/>
        <v>2902.5</v>
      </c>
      <c r="R28" s="50">
        <v>2882</v>
      </c>
      <c r="S28" s="49">
        <v>1.2531000000000001</v>
      </c>
      <c r="T28" s="49">
        <v>1.0714999999999999</v>
      </c>
      <c r="U28" s="48">
        <v>156.22999999999999</v>
      </c>
      <c r="V28" s="41">
        <v>2299.9</v>
      </c>
      <c r="W28" s="41">
        <v>2310.58</v>
      </c>
      <c r="X28" s="47">
        <f t="shared" si="5"/>
        <v>2689.6873541763885</v>
      </c>
      <c r="Y28" s="46">
        <v>1.2538</v>
      </c>
    </row>
    <row r="29" spans="2:25" x14ac:dyDescent="0.2">
      <c r="B29" s="45">
        <v>45412</v>
      </c>
      <c r="C29" s="44">
        <v>2924</v>
      </c>
      <c r="D29" s="43">
        <v>2924.5</v>
      </c>
      <c r="E29" s="42">
        <f t="shared" si="0"/>
        <v>2924.25</v>
      </c>
      <c r="F29" s="44">
        <v>2930.5</v>
      </c>
      <c r="G29" s="43">
        <v>2931.5</v>
      </c>
      <c r="H29" s="42">
        <f t="shared" si="1"/>
        <v>2931</v>
      </c>
      <c r="I29" s="44">
        <v>2923</v>
      </c>
      <c r="J29" s="43">
        <v>2928</v>
      </c>
      <c r="K29" s="42">
        <f t="shared" si="2"/>
        <v>2925.5</v>
      </c>
      <c r="L29" s="44">
        <v>2903</v>
      </c>
      <c r="M29" s="43">
        <v>2908</v>
      </c>
      <c r="N29" s="42">
        <f t="shared" si="3"/>
        <v>2905.5</v>
      </c>
      <c r="O29" s="44">
        <v>2903</v>
      </c>
      <c r="P29" s="43">
        <v>2908</v>
      </c>
      <c r="Q29" s="42">
        <f t="shared" si="4"/>
        <v>2905.5</v>
      </c>
      <c r="R29" s="50">
        <v>2924.5</v>
      </c>
      <c r="S29" s="49">
        <v>1.254</v>
      </c>
      <c r="T29" s="49">
        <v>1.0720000000000001</v>
      </c>
      <c r="U29" s="48">
        <v>156.96</v>
      </c>
      <c r="V29" s="41">
        <v>2332.14</v>
      </c>
      <c r="W29" s="41">
        <v>2336.6</v>
      </c>
      <c r="X29" s="47">
        <f t="shared" si="5"/>
        <v>2728.0783582089553</v>
      </c>
      <c r="Y29" s="46">
        <v>1.2545999999999999</v>
      </c>
    </row>
    <row r="30" spans="2:25" x14ac:dyDescent="0.2">
      <c r="B30" s="40" t="s">
        <v>11</v>
      </c>
      <c r="C30" s="39">
        <f>ROUND(AVERAGE(C9:C29),2)</f>
        <v>2729.69</v>
      </c>
      <c r="D30" s="38">
        <f>ROUND(AVERAGE(D9:D29),2)</f>
        <v>2730.52</v>
      </c>
      <c r="E30" s="37">
        <f>ROUND(AVERAGE(C30:D30),2)</f>
        <v>2730.11</v>
      </c>
      <c r="F30" s="39">
        <f>ROUND(AVERAGE(F9:F29),2)</f>
        <v>2753.93</v>
      </c>
      <c r="G30" s="38">
        <f>ROUND(AVERAGE(G9:G29),2)</f>
        <v>2755.19</v>
      </c>
      <c r="H30" s="37">
        <f>ROUND(AVERAGE(F30:G30),2)</f>
        <v>2754.56</v>
      </c>
      <c r="I30" s="39">
        <f>ROUND(AVERAGE(I9:I29),2)</f>
        <v>2791.1</v>
      </c>
      <c r="J30" s="38">
        <f>ROUND(AVERAGE(J9:J29),2)</f>
        <v>2796.1</v>
      </c>
      <c r="K30" s="37">
        <f>ROUND(AVERAGE(I30:J30),2)</f>
        <v>2793.6</v>
      </c>
      <c r="L30" s="39">
        <f>ROUND(AVERAGE(L9:L29),2)</f>
        <v>2799.95</v>
      </c>
      <c r="M30" s="38">
        <f>ROUND(AVERAGE(M9:M29),2)</f>
        <v>2804.95</v>
      </c>
      <c r="N30" s="37">
        <f>ROUND(AVERAGE(L30:M30),2)</f>
        <v>2802.45</v>
      </c>
      <c r="O30" s="39">
        <f>ROUND(AVERAGE(O9:O29),2)</f>
        <v>2804.71</v>
      </c>
      <c r="P30" s="38">
        <f>ROUND(AVERAGE(P9:P29),2)</f>
        <v>2809.71</v>
      </c>
      <c r="Q30" s="37">
        <f>ROUND(AVERAGE(O30:P30),2)</f>
        <v>2807.21</v>
      </c>
      <c r="R30" s="36">
        <f>ROUND(AVERAGE(R9:R29),2)</f>
        <v>2730.52</v>
      </c>
      <c r="S30" s="35">
        <f>ROUND(AVERAGE(S9:S29),4)</f>
        <v>1.2524</v>
      </c>
      <c r="T30" s="34">
        <f>ROUND(AVERAGE(T9:T29),4)</f>
        <v>1.0727</v>
      </c>
      <c r="U30" s="167">
        <f>ROUND(AVERAGE(U9:U29),2)</f>
        <v>153.84</v>
      </c>
      <c r="V30" s="33">
        <f>AVERAGE(V9:V29)</f>
        <v>2180.8409523809523</v>
      </c>
      <c r="W30" s="33">
        <f>AVERAGE(W9:W29)</f>
        <v>2199.2757142857145</v>
      </c>
      <c r="X30" s="33">
        <f>AVERAGE(X9:X29)</f>
        <v>2545.9905838958807</v>
      </c>
      <c r="Y30" s="32">
        <f>AVERAGE(Y9:Y29)</f>
        <v>1.2530380952380948</v>
      </c>
    </row>
    <row r="31" spans="2:25" x14ac:dyDescent="0.2">
      <c r="B31" s="31" t="s">
        <v>12</v>
      </c>
      <c r="C31" s="30">
        <f t="shared" ref="C31:Y31" si="6">MAX(C9:C29)</f>
        <v>2924</v>
      </c>
      <c r="D31" s="29">
        <f t="shared" si="6"/>
        <v>2924.5</v>
      </c>
      <c r="E31" s="28">
        <f t="shared" si="6"/>
        <v>2924.25</v>
      </c>
      <c r="F31" s="30">
        <f t="shared" si="6"/>
        <v>2930.5</v>
      </c>
      <c r="G31" s="29">
        <f t="shared" si="6"/>
        <v>2931.5</v>
      </c>
      <c r="H31" s="28">
        <f t="shared" si="6"/>
        <v>2931</v>
      </c>
      <c r="I31" s="30">
        <f t="shared" si="6"/>
        <v>2923</v>
      </c>
      <c r="J31" s="29">
        <f t="shared" si="6"/>
        <v>2928</v>
      </c>
      <c r="K31" s="28">
        <f t="shared" si="6"/>
        <v>2925.5</v>
      </c>
      <c r="L31" s="30">
        <f t="shared" si="6"/>
        <v>2903</v>
      </c>
      <c r="M31" s="29">
        <f t="shared" si="6"/>
        <v>2908</v>
      </c>
      <c r="N31" s="28">
        <f t="shared" si="6"/>
        <v>2905.5</v>
      </c>
      <c r="O31" s="30">
        <f t="shared" si="6"/>
        <v>2903</v>
      </c>
      <c r="P31" s="29">
        <f t="shared" si="6"/>
        <v>2908</v>
      </c>
      <c r="Q31" s="28">
        <f t="shared" si="6"/>
        <v>2905.5</v>
      </c>
      <c r="R31" s="27">
        <f t="shared" si="6"/>
        <v>2924.5</v>
      </c>
      <c r="S31" s="26">
        <f t="shared" si="6"/>
        <v>1.2695000000000001</v>
      </c>
      <c r="T31" s="25">
        <f t="shared" si="6"/>
        <v>1.0861000000000001</v>
      </c>
      <c r="U31" s="24">
        <f t="shared" si="6"/>
        <v>156.96</v>
      </c>
      <c r="V31" s="23">
        <f t="shared" si="6"/>
        <v>2332.14</v>
      </c>
      <c r="W31" s="23">
        <f t="shared" si="6"/>
        <v>2336.6</v>
      </c>
      <c r="X31" s="23">
        <f t="shared" si="6"/>
        <v>2728.0783582089553</v>
      </c>
      <c r="Y31" s="22">
        <f t="shared" si="6"/>
        <v>1.2702</v>
      </c>
    </row>
    <row r="32" spans="2:25" ht="13.5" thickBot="1" x14ac:dyDescent="0.25">
      <c r="B32" s="21" t="s">
        <v>13</v>
      </c>
      <c r="C32" s="20">
        <f t="shared" ref="C32:Y32" si="7">MIN(C9:C29)</f>
        <v>2429</v>
      </c>
      <c r="D32" s="19">
        <f t="shared" si="7"/>
        <v>2430</v>
      </c>
      <c r="E32" s="18">
        <f t="shared" si="7"/>
        <v>2429.5</v>
      </c>
      <c r="F32" s="20">
        <f t="shared" si="7"/>
        <v>2484</v>
      </c>
      <c r="G32" s="19">
        <f t="shared" si="7"/>
        <v>2485</v>
      </c>
      <c r="H32" s="18">
        <f t="shared" si="7"/>
        <v>2484.5</v>
      </c>
      <c r="I32" s="20">
        <f t="shared" si="7"/>
        <v>2552</v>
      </c>
      <c r="J32" s="19">
        <f t="shared" si="7"/>
        <v>2557</v>
      </c>
      <c r="K32" s="18">
        <f t="shared" si="7"/>
        <v>2554.5</v>
      </c>
      <c r="L32" s="20">
        <f t="shared" si="7"/>
        <v>2567</v>
      </c>
      <c r="M32" s="19">
        <f t="shared" si="7"/>
        <v>2572</v>
      </c>
      <c r="N32" s="18">
        <f t="shared" si="7"/>
        <v>2569.5</v>
      </c>
      <c r="O32" s="20">
        <f t="shared" si="7"/>
        <v>2572</v>
      </c>
      <c r="P32" s="19">
        <f t="shared" si="7"/>
        <v>2577</v>
      </c>
      <c r="Q32" s="18">
        <f t="shared" si="7"/>
        <v>2574.5</v>
      </c>
      <c r="R32" s="17">
        <f t="shared" si="7"/>
        <v>2430</v>
      </c>
      <c r="S32" s="16">
        <f t="shared" si="7"/>
        <v>1.2316</v>
      </c>
      <c r="T32" s="15">
        <f t="shared" si="7"/>
        <v>1.0634999999999999</v>
      </c>
      <c r="U32" s="14">
        <f t="shared" si="7"/>
        <v>151.38</v>
      </c>
      <c r="V32" s="13">
        <f t="shared" si="7"/>
        <v>1931.94</v>
      </c>
      <c r="W32" s="13">
        <f t="shared" si="7"/>
        <v>1974.73</v>
      </c>
      <c r="X32" s="13">
        <f t="shared" si="7"/>
        <v>2253.3382789317507</v>
      </c>
      <c r="Y32" s="12">
        <f t="shared" si="7"/>
        <v>1.2323</v>
      </c>
    </row>
    <row r="34" spans="2:14" x14ac:dyDescent="0.2">
      <c r="B34" s="6" t="s">
        <v>14</v>
      </c>
      <c r="C34" s="8"/>
      <c r="D34" s="8"/>
      <c r="E34" s="7"/>
      <c r="F34" s="8"/>
      <c r="G34" s="8"/>
      <c r="H34" s="7"/>
      <c r="I34" s="8"/>
      <c r="J34" s="8"/>
      <c r="K34" s="7"/>
      <c r="L34" s="8"/>
      <c r="M34" s="8"/>
      <c r="N34" s="7"/>
    </row>
    <row r="35" spans="2:14" x14ac:dyDescent="0.2">
      <c r="B35" s="6" t="s">
        <v>15</v>
      </c>
      <c r="C35" s="8"/>
      <c r="D35" s="8"/>
      <c r="E35" s="7"/>
      <c r="F35" s="8"/>
      <c r="G35" s="8"/>
      <c r="H35" s="7"/>
      <c r="I35" s="8"/>
      <c r="J35" s="8"/>
      <c r="K35" s="7"/>
      <c r="L35" s="8"/>
      <c r="M35" s="8"/>
      <c r="N35" s="7"/>
    </row>
  </sheetData>
  <mergeCells count="9">
    <mergeCell ref="R7:R8"/>
    <mergeCell ref="S7:U7"/>
    <mergeCell ref="V7:W7"/>
    <mergeCell ref="Y7:Y8"/>
    <mergeCell ref="C7:E7"/>
    <mergeCell ref="F7:H7"/>
    <mergeCell ref="I7:K7"/>
    <mergeCell ref="L7:N7"/>
    <mergeCell ref="O7:Q7"/>
  </mergeCells>
  <phoneticPr fontId="7" type="noConversion"/>
  <printOptions horizontalCentered="1" verticalCentered="1" gridLines="1" gridLinesSet="0"/>
  <pageMargins left="0.19685039370078741" right="0.19685039370078741" top="0.98425196850393704" bottom="0.98425196850393704" header="0.51181102362204722" footer="0.51181102362204722"/>
  <pageSetup paperSize="9" scale="96" orientation="landscape" horizontalDpi="204" verticalDpi="196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3:Y35"/>
  <sheetViews>
    <sheetView workbookViewId="0">
      <pane ySplit="8" topLeftCell="A9" activePane="bottomLeft" state="frozen"/>
      <selection activeCell="C46" sqref="C46"/>
      <selection pane="bottomLeft"/>
    </sheetView>
  </sheetViews>
  <sheetFormatPr baseColWidth="10" defaultColWidth="9.140625" defaultRowHeight="12.75" x14ac:dyDescent="0.2"/>
  <cols>
    <col min="2" max="2" width="9.7109375" bestFit="1" customWidth="1"/>
    <col min="3" max="3" width="12.42578125" style="4" bestFit="1" customWidth="1"/>
    <col min="4" max="4" width="12" style="4" bestFit="1" customWidth="1"/>
    <col min="5" max="5" width="9.42578125" bestFit="1" customWidth="1"/>
    <col min="6" max="7" width="10.7109375" style="4" customWidth="1"/>
    <col min="8" max="8" width="10.7109375" customWidth="1"/>
    <col min="9" max="10" width="10.7109375" style="4" customWidth="1"/>
    <col min="11" max="11" width="10.7109375" customWidth="1"/>
    <col min="12" max="13" width="10.7109375" style="4" customWidth="1"/>
    <col min="14" max="14" width="10.7109375" customWidth="1"/>
    <col min="15" max="16" width="10.7109375" style="4" customWidth="1"/>
    <col min="17" max="17" width="10.7109375" customWidth="1"/>
    <col min="18" max="18" width="12.5703125" style="4" bestFit="1" customWidth="1"/>
    <col min="19" max="19" width="10" style="4" bestFit="1" customWidth="1"/>
    <col min="20" max="20" width="14.140625" bestFit="1" customWidth="1"/>
    <col min="21" max="21" width="12.5703125" style="4" bestFit="1" customWidth="1"/>
    <col min="22" max="22" width="10.5703125" bestFit="1" customWidth="1"/>
    <col min="23" max="23" width="11.28515625" bestFit="1" customWidth="1"/>
    <col min="24" max="24" width="14.140625" bestFit="1" customWidth="1"/>
    <col min="25" max="25" width="10.5703125" bestFit="1" customWidth="1"/>
  </cols>
  <sheetData>
    <row r="3" spans="1:25" ht="15.75" x14ac:dyDescent="0.25">
      <c r="B3" s="5" t="s">
        <v>19</v>
      </c>
    </row>
    <row r="4" spans="1:25" x14ac:dyDescent="0.2">
      <c r="B4" s="58" t="s">
        <v>28</v>
      </c>
    </row>
    <row r="6" spans="1:25" ht="13.5" thickBot="1" x14ac:dyDescent="0.25">
      <c r="B6" s="1">
        <v>45384</v>
      </c>
    </row>
    <row r="7" spans="1:25" ht="13.5" thickBot="1" x14ac:dyDescent="0.25">
      <c r="B7" s="57"/>
      <c r="C7" s="173" t="s">
        <v>0</v>
      </c>
      <c r="D7" s="175"/>
      <c r="E7" s="174"/>
      <c r="F7" s="173" t="s">
        <v>2</v>
      </c>
      <c r="G7" s="175"/>
      <c r="H7" s="174"/>
      <c r="I7" s="176" t="s">
        <v>24</v>
      </c>
      <c r="J7" s="177"/>
      <c r="K7" s="178"/>
      <c r="L7" s="176" t="s">
        <v>23</v>
      </c>
      <c r="M7" s="177"/>
      <c r="N7" s="178"/>
      <c r="O7" s="176" t="s">
        <v>22</v>
      </c>
      <c r="P7" s="177"/>
      <c r="Q7" s="178"/>
      <c r="R7" s="168" t="s">
        <v>4</v>
      </c>
      <c r="S7" s="170" t="s">
        <v>21</v>
      </c>
      <c r="T7" s="171"/>
      <c r="U7" s="172"/>
      <c r="V7" s="173" t="s">
        <v>5</v>
      </c>
      <c r="W7" s="174"/>
      <c r="X7" s="9" t="s">
        <v>18</v>
      </c>
      <c r="Y7" s="168" t="s">
        <v>20</v>
      </c>
    </row>
    <row r="8" spans="1:25" ht="13.5" thickBot="1" x14ac:dyDescent="0.25">
      <c r="A8" s="3"/>
      <c r="B8" s="56"/>
      <c r="C8" s="52" t="s">
        <v>6</v>
      </c>
      <c r="D8" s="52" t="s">
        <v>7</v>
      </c>
      <c r="E8" s="55" t="s">
        <v>1</v>
      </c>
      <c r="F8" s="52" t="s">
        <v>6</v>
      </c>
      <c r="G8" s="52" t="s">
        <v>7</v>
      </c>
      <c r="H8" s="55" t="s">
        <v>1</v>
      </c>
      <c r="I8" s="52" t="s">
        <v>6</v>
      </c>
      <c r="J8" s="52" t="s">
        <v>7</v>
      </c>
      <c r="K8" s="55" t="s">
        <v>1</v>
      </c>
      <c r="L8" s="52" t="s">
        <v>6</v>
      </c>
      <c r="M8" s="52" t="s">
        <v>7</v>
      </c>
      <c r="N8" s="55" t="s">
        <v>1</v>
      </c>
      <c r="O8" s="52" t="s">
        <v>6</v>
      </c>
      <c r="P8" s="52" t="s">
        <v>7</v>
      </c>
      <c r="Q8" s="55" t="s">
        <v>1</v>
      </c>
      <c r="R8" s="169"/>
      <c r="S8" s="54" t="s">
        <v>10</v>
      </c>
      <c r="T8" s="53" t="s">
        <v>16</v>
      </c>
      <c r="U8" s="10" t="s">
        <v>17</v>
      </c>
      <c r="V8" s="52" t="s">
        <v>8</v>
      </c>
      <c r="W8" s="52" t="s">
        <v>9</v>
      </c>
      <c r="X8" s="11" t="s">
        <v>8</v>
      </c>
      <c r="Y8" s="169" t="s">
        <v>20</v>
      </c>
    </row>
    <row r="9" spans="1:25" x14ac:dyDescent="0.2">
      <c r="B9" s="45">
        <v>45384</v>
      </c>
      <c r="C9" s="44">
        <v>2000</v>
      </c>
      <c r="D9" s="43">
        <v>2001</v>
      </c>
      <c r="E9" s="42">
        <f t="shared" ref="E9:E29" si="0">AVERAGE(C9:D9)</f>
        <v>2000.5</v>
      </c>
      <c r="F9" s="44">
        <v>2034</v>
      </c>
      <c r="G9" s="43">
        <v>2035</v>
      </c>
      <c r="H9" s="42">
        <f t="shared" ref="H9:H29" si="1">AVERAGE(F9:G9)</f>
        <v>2034.5</v>
      </c>
      <c r="I9" s="44">
        <v>2098</v>
      </c>
      <c r="J9" s="43">
        <v>2103</v>
      </c>
      <c r="K9" s="42">
        <f t="shared" ref="K9:K29" si="2">AVERAGE(I9:J9)</f>
        <v>2100.5</v>
      </c>
      <c r="L9" s="44">
        <v>2125</v>
      </c>
      <c r="M9" s="43">
        <v>2130</v>
      </c>
      <c r="N9" s="42">
        <f t="shared" ref="N9:N29" si="3">AVERAGE(L9:M9)</f>
        <v>2127.5</v>
      </c>
      <c r="O9" s="44">
        <v>2155</v>
      </c>
      <c r="P9" s="43">
        <v>2160</v>
      </c>
      <c r="Q9" s="42">
        <f t="shared" ref="Q9:Q29" si="4">AVERAGE(O9:P9)</f>
        <v>2157.5</v>
      </c>
      <c r="R9" s="50">
        <v>2001</v>
      </c>
      <c r="S9" s="49">
        <v>1.2574000000000001</v>
      </c>
      <c r="T9" s="51">
        <v>1.0751999999999999</v>
      </c>
      <c r="U9" s="48">
        <v>151.66</v>
      </c>
      <c r="V9" s="41">
        <v>1591.38</v>
      </c>
      <c r="W9" s="41">
        <v>1617.52</v>
      </c>
      <c r="X9" s="47">
        <f t="shared" ref="X9:X29" si="5">R9/T9</f>
        <v>1861.0491071428573</v>
      </c>
      <c r="Y9" s="46">
        <v>1.2581</v>
      </c>
    </row>
    <row r="10" spans="1:25" x14ac:dyDescent="0.2">
      <c r="B10" s="45">
        <v>45385</v>
      </c>
      <c r="C10" s="44">
        <v>2022.5</v>
      </c>
      <c r="D10" s="43">
        <v>2023</v>
      </c>
      <c r="E10" s="42">
        <f t="shared" si="0"/>
        <v>2022.75</v>
      </c>
      <c r="F10" s="44">
        <v>2050</v>
      </c>
      <c r="G10" s="43">
        <v>2050.5</v>
      </c>
      <c r="H10" s="42">
        <f t="shared" si="1"/>
        <v>2050.25</v>
      </c>
      <c r="I10" s="44">
        <v>2122</v>
      </c>
      <c r="J10" s="43">
        <v>2127</v>
      </c>
      <c r="K10" s="42">
        <f t="shared" si="2"/>
        <v>2124.5</v>
      </c>
      <c r="L10" s="44">
        <v>2148</v>
      </c>
      <c r="M10" s="43">
        <v>2153</v>
      </c>
      <c r="N10" s="42">
        <f t="shared" si="3"/>
        <v>2150.5</v>
      </c>
      <c r="O10" s="44">
        <v>2178</v>
      </c>
      <c r="P10" s="43">
        <v>2183</v>
      </c>
      <c r="Q10" s="42">
        <f t="shared" si="4"/>
        <v>2180.5</v>
      </c>
      <c r="R10" s="50">
        <v>2023</v>
      </c>
      <c r="S10" s="49">
        <v>1.2578</v>
      </c>
      <c r="T10" s="49">
        <v>1.0784</v>
      </c>
      <c r="U10" s="48">
        <v>151.78</v>
      </c>
      <c r="V10" s="41">
        <v>1608.36</v>
      </c>
      <c r="W10" s="41">
        <v>1629.45</v>
      </c>
      <c r="X10" s="47">
        <f t="shared" si="5"/>
        <v>1875.927299703264</v>
      </c>
      <c r="Y10" s="46">
        <v>1.2584</v>
      </c>
    </row>
    <row r="11" spans="1:25" x14ac:dyDescent="0.2">
      <c r="B11" s="45">
        <v>45386</v>
      </c>
      <c r="C11" s="44">
        <v>2084</v>
      </c>
      <c r="D11" s="43">
        <v>2084.5</v>
      </c>
      <c r="E11" s="42">
        <f t="shared" si="0"/>
        <v>2084.25</v>
      </c>
      <c r="F11" s="44">
        <v>2115</v>
      </c>
      <c r="G11" s="43">
        <v>2116</v>
      </c>
      <c r="H11" s="42">
        <f t="shared" si="1"/>
        <v>2115.5</v>
      </c>
      <c r="I11" s="44">
        <v>2188</v>
      </c>
      <c r="J11" s="43">
        <v>2193</v>
      </c>
      <c r="K11" s="42">
        <f t="shared" si="2"/>
        <v>2190.5</v>
      </c>
      <c r="L11" s="44">
        <v>2213</v>
      </c>
      <c r="M11" s="43">
        <v>2218</v>
      </c>
      <c r="N11" s="42">
        <f t="shared" si="3"/>
        <v>2215.5</v>
      </c>
      <c r="O11" s="44">
        <v>2243</v>
      </c>
      <c r="P11" s="43">
        <v>2248</v>
      </c>
      <c r="Q11" s="42">
        <f t="shared" si="4"/>
        <v>2245.5</v>
      </c>
      <c r="R11" s="50">
        <v>2084.5</v>
      </c>
      <c r="S11" s="49">
        <v>1.2650999999999999</v>
      </c>
      <c r="T11" s="49">
        <v>1.0852999999999999</v>
      </c>
      <c r="U11" s="48">
        <v>151.75</v>
      </c>
      <c r="V11" s="41">
        <v>1647.7</v>
      </c>
      <c r="W11" s="41">
        <v>1671.67</v>
      </c>
      <c r="X11" s="47">
        <f t="shared" si="5"/>
        <v>1920.6670966553029</v>
      </c>
      <c r="Y11" s="46">
        <v>1.2658</v>
      </c>
    </row>
    <row r="12" spans="1:25" x14ac:dyDescent="0.2">
      <c r="B12" s="45">
        <v>45387</v>
      </c>
      <c r="C12" s="44">
        <v>2090</v>
      </c>
      <c r="D12" s="43">
        <v>2091</v>
      </c>
      <c r="E12" s="42">
        <f t="shared" si="0"/>
        <v>2090.5</v>
      </c>
      <c r="F12" s="44">
        <v>2117</v>
      </c>
      <c r="G12" s="43">
        <v>2118</v>
      </c>
      <c r="H12" s="42">
        <f t="shared" si="1"/>
        <v>2117.5</v>
      </c>
      <c r="I12" s="44">
        <v>2188</v>
      </c>
      <c r="J12" s="43">
        <v>2193</v>
      </c>
      <c r="K12" s="42">
        <f t="shared" si="2"/>
        <v>2190.5</v>
      </c>
      <c r="L12" s="44">
        <v>2215</v>
      </c>
      <c r="M12" s="43">
        <v>2220</v>
      </c>
      <c r="N12" s="42">
        <f t="shared" si="3"/>
        <v>2217.5</v>
      </c>
      <c r="O12" s="44">
        <v>2245</v>
      </c>
      <c r="P12" s="43">
        <v>2250</v>
      </c>
      <c r="Q12" s="42">
        <f t="shared" si="4"/>
        <v>2247.5</v>
      </c>
      <c r="R12" s="50">
        <v>2091</v>
      </c>
      <c r="S12" s="49">
        <v>1.2633000000000001</v>
      </c>
      <c r="T12" s="49">
        <v>1.0834999999999999</v>
      </c>
      <c r="U12" s="48">
        <v>151.38</v>
      </c>
      <c r="V12" s="41">
        <v>1655.19</v>
      </c>
      <c r="W12" s="41">
        <v>1675.63</v>
      </c>
      <c r="X12" s="47">
        <f t="shared" si="5"/>
        <v>1929.8569450853715</v>
      </c>
      <c r="Y12" s="46">
        <v>1.264</v>
      </c>
    </row>
    <row r="13" spans="1:25" x14ac:dyDescent="0.2">
      <c r="B13" s="45">
        <v>45390</v>
      </c>
      <c r="C13" s="44">
        <v>2110</v>
      </c>
      <c r="D13" s="43">
        <v>2111</v>
      </c>
      <c r="E13" s="42">
        <f t="shared" si="0"/>
        <v>2110.5</v>
      </c>
      <c r="F13" s="44">
        <v>2136</v>
      </c>
      <c r="G13" s="43">
        <v>2136.5</v>
      </c>
      <c r="H13" s="42">
        <f t="shared" si="1"/>
        <v>2136.25</v>
      </c>
      <c r="I13" s="44">
        <v>2203</v>
      </c>
      <c r="J13" s="43">
        <v>2208</v>
      </c>
      <c r="K13" s="42">
        <f t="shared" si="2"/>
        <v>2205.5</v>
      </c>
      <c r="L13" s="44">
        <v>2222</v>
      </c>
      <c r="M13" s="43">
        <v>2227</v>
      </c>
      <c r="N13" s="42">
        <f t="shared" si="3"/>
        <v>2224.5</v>
      </c>
      <c r="O13" s="44">
        <v>2252</v>
      </c>
      <c r="P13" s="43">
        <v>2257</v>
      </c>
      <c r="Q13" s="42">
        <f t="shared" si="4"/>
        <v>2254.5</v>
      </c>
      <c r="R13" s="50">
        <v>2111</v>
      </c>
      <c r="S13" s="49">
        <v>1.2619</v>
      </c>
      <c r="T13" s="49">
        <v>1.0824</v>
      </c>
      <c r="U13" s="48">
        <v>151.93</v>
      </c>
      <c r="V13" s="41">
        <v>1672.87</v>
      </c>
      <c r="W13" s="41">
        <v>1692.14</v>
      </c>
      <c r="X13" s="47">
        <f t="shared" si="5"/>
        <v>1950.2956393200295</v>
      </c>
      <c r="Y13" s="46">
        <v>1.2625999999999999</v>
      </c>
    </row>
    <row r="14" spans="1:25" x14ac:dyDescent="0.2">
      <c r="B14" s="45">
        <v>45391</v>
      </c>
      <c r="C14" s="44">
        <v>2119</v>
      </c>
      <c r="D14" s="43">
        <v>2119.5</v>
      </c>
      <c r="E14" s="42">
        <f t="shared" si="0"/>
        <v>2119.25</v>
      </c>
      <c r="F14" s="44">
        <v>2156</v>
      </c>
      <c r="G14" s="43">
        <v>2157</v>
      </c>
      <c r="H14" s="42">
        <f t="shared" si="1"/>
        <v>2156.5</v>
      </c>
      <c r="I14" s="44">
        <v>2230</v>
      </c>
      <c r="J14" s="43">
        <v>2235</v>
      </c>
      <c r="K14" s="42">
        <f t="shared" si="2"/>
        <v>2232.5</v>
      </c>
      <c r="L14" s="44">
        <v>2258</v>
      </c>
      <c r="M14" s="43">
        <v>2263</v>
      </c>
      <c r="N14" s="42">
        <f t="shared" si="3"/>
        <v>2260.5</v>
      </c>
      <c r="O14" s="44">
        <v>2288</v>
      </c>
      <c r="P14" s="43">
        <v>2293</v>
      </c>
      <c r="Q14" s="42">
        <f t="shared" si="4"/>
        <v>2290.5</v>
      </c>
      <c r="R14" s="50">
        <v>2119.5</v>
      </c>
      <c r="S14" s="49">
        <v>1.268</v>
      </c>
      <c r="T14" s="49">
        <v>1.0861000000000001</v>
      </c>
      <c r="U14" s="48">
        <v>151.84</v>
      </c>
      <c r="V14" s="41">
        <v>1671.53</v>
      </c>
      <c r="W14" s="41">
        <v>1700.17</v>
      </c>
      <c r="X14" s="47">
        <f t="shared" si="5"/>
        <v>1951.477764478409</v>
      </c>
      <c r="Y14" s="46">
        <v>1.2686999999999999</v>
      </c>
    </row>
    <row r="15" spans="1:25" x14ac:dyDescent="0.2">
      <c r="B15" s="45">
        <v>45392</v>
      </c>
      <c r="C15" s="44">
        <v>2138</v>
      </c>
      <c r="D15" s="43">
        <v>2139</v>
      </c>
      <c r="E15" s="42">
        <f t="shared" si="0"/>
        <v>2138.5</v>
      </c>
      <c r="F15" s="44">
        <v>2174</v>
      </c>
      <c r="G15" s="43">
        <v>2175</v>
      </c>
      <c r="H15" s="42">
        <f t="shared" si="1"/>
        <v>2174.5</v>
      </c>
      <c r="I15" s="44">
        <v>2245</v>
      </c>
      <c r="J15" s="43">
        <v>2250</v>
      </c>
      <c r="K15" s="42">
        <f t="shared" si="2"/>
        <v>2247.5</v>
      </c>
      <c r="L15" s="44">
        <v>2270</v>
      </c>
      <c r="M15" s="43">
        <v>2275</v>
      </c>
      <c r="N15" s="42">
        <f t="shared" si="3"/>
        <v>2272.5</v>
      </c>
      <c r="O15" s="44">
        <v>2300</v>
      </c>
      <c r="P15" s="43">
        <v>2305</v>
      </c>
      <c r="Q15" s="42">
        <f t="shared" si="4"/>
        <v>2302.5</v>
      </c>
      <c r="R15" s="50">
        <v>2139</v>
      </c>
      <c r="S15" s="49">
        <v>1.2695000000000001</v>
      </c>
      <c r="T15" s="49">
        <v>1.0855999999999999</v>
      </c>
      <c r="U15" s="48">
        <v>151.85</v>
      </c>
      <c r="V15" s="41">
        <v>1684.92</v>
      </c>
      <c r="W15" s="41">
        <v>1712.33</v>
      </c>
      <c r="X15" s="47">
        <f t="shared" si="5"/>
        <v>1970.3389830508477</v>
      </c>
      <c r="Y15" s="46">
        <v>1.2702</v>
      </c>
    </row>
    <row r="16" spans="1:25" x14ac:dyDescent="0.2">
      <c r="B16" s="45">
        <v>45393</v>
      </c>
      <c r="C16" s="44">
        <v>2127</v>
      </c>
      <c r="D16" s="43">
        <v>2127.5</v>
      </c>
      <c r="E16" s="42">
        <f t="shared" si="0"/>
        <v>2127.25</v>
      </c>
      <c r="F16" s="44">
        <v>2168</v>
      </c>
      <c r="G16" s="43">
        <v>2169</v>
      </c>
      <c r="H16" s="42">
        <f t="shared" si="1"/>
        <v>2168.5</v>
      </c>
      <c r="I16" s="44">
        <v>2238</v>
      </c>
      <c r="J16" s="43">
        <v>2243</v>
      </c>
      <c r="K16" s="42">
        <f t="shared" si="2"/>
        <v>2240.5</v>
      </c>
      <c r="L16" s="44">
        <v>2263</v>
      </c>
      <c r="M16" s="43">
        <v>2268</v>
      </c>
      <c r="N16" s="42">
        <f t="shared" si="3"/>
        <v>2265.5</v>
      </c>
      <c r="O16" s="44">
        <v>2293</v>
      </c>
      <c r="P16" s="43">
        <v>2298</v>
      </c>
      <c r="Q16" s="42">
        <f t="shared" si="4"/>
        <v>2295.5</v>
      </c>
      <c r="R16" s="50">
        <v>2127.5</v>
      </c>
      <c r="S16" s="49">
        <v>1.2539</v>
      </c>
      <c r="T16" s="49">
        <v>1.0729</v>
      </c>
      <c r="U16" s="48">
        <v>153.09</v>
      </c>
      <c r="V16" s="41">
        <v>1696.71</v>
      </c>
      <c r="W16" s="41">
        <v>1728.84</v>
      </c>
      <c r="X16" s="47">
        <f t="shared" si="5"/>
        <v>1982.9434243638736</v>
      </c>
      <c r="Y16" s="46">
        <v>1.2545999999999999</v>
      </c>
    </row>
    <row r="17" spans="2:25" x14ac:dyDescent="0.2">
      <c r="B17" s="45">
        <v>45394</v>
      </c>
      <c r="C17" s="44">
        <v>2139.5</v>
      </c>
      <c r="D17" s="43">
        <v>2140.5</v>
      </c>
      <c r="E17" s="42">
        <f t="shared" si="0"/>
        <v>2140</v>
      </c>
      <c r="F17" s="44">
        <v>2175</v>
      </c>
      <c r="G17" s="43">
        <v>2176</v>
      </c>
      <c r="H17" s="42">
        <f t="shared" si="1"/>
        <v>2175.5</v>
      </c>
      <c r="I17" s="44">
        <v>2243</v>
      </c>
      <c r="J17" s="43">
        <v>2248</v>
      </c>
      <c r="K17" s="42">
        <f t="shared" si="2"/>
        <v>2245.5</v>
      </c>
      <c r="L17" s="44">
        <v>2267</v>
      </c>
      <c r="M17" s="43">
        <v>2272</v>
      </c>
      <c r="N17" s="42">
        <f t="shared" si="3"/>
        <v>2269.5</v>
      </c>
      <c r="O17" s="44">
        <v>2297</v>
      </c>
      <c r="P17" s="43">
        <v>2302</v>
      </c>
      <c r="Q17" s="42">
        <f t="shared" si="4"/>
        <v>2299.5</v>
      </c>
      <c r="R17" s="50">
        <v>2140.5</v>
      </c>
      <c r="S17" s="49">
        <v>1.2472000000000001</v>
      </c>
      <c r="T17" s="49">
        <v>1.0650999999999999</v>
      </c>
      <c r="U17" s="48">
        <v>153.16999999999999</v>
      </c>
      <c r="V17" s="41">
        <v>1716.24</v>
      </c>
      <c r="W17" s="41">
        <v>1743.73</v>
      </c>
      <c r="X17" s="47">
        <f t="shared" si="5"/>
        <v>2009.6704534785467</v>
      </c>
      <c r="Y17" s="46">
        <v>1.2479</v>
      </c>
    </row>
    <row r="18" spans="2:25" x14ac:dyDescent="0.2">
      <c r="B18" s="45">
        <v>45397</v>
      </c>
      <c r="C18" s="44">
        <v>2141</v>
      </c>
      <c r="D18" s="43">
        <v>2142</v>
      </c>
      <c r="E18" s="42">
        <f t="shared" si="0"/>
        <v>2141.5</v>
      </c>
      <c r="F18" s="44">
        <v>2169</v>
      </c>
      <c r="G18" s="43">
        <v>2170</v>
      </c>
      <c r="H18" s="42">
        <f t="shared" si="1"/>
        <v>2169.5</v>
      </c>
      <c r="I18" s="44">
        <v>2227</v>
      </c>
      <c r="J18" s="43">
        <v>2232</v>
      </c>
      <c r="K18" s="42">
        <f t="shared" si="2"/>
        <v>2229.5</v>
      </c>
      <c r="L18" s="44">
        <v>2245</v>
      </c>
      <c r="M18" s="43">
        <v>2250</v>
      </c>
      <c r="N18" s="42">
        <f t="shared" si="3"/>
        <v>2247.5</v>
      </c>
      <c r="O18" s="44">
        <v>2275</v>
      </c>
      <c r="P18" s="43">
        <v>2280</v>
      </c>
      <c r="Q18" s="42">
        <f t="shared" si="4"/>
        <v>2277.5</v>
      </c>
      <c r="R18" s="50">
        <v>2142</v>
      </c>
      <c r="S18" s="49">
        <v>1.2478</v>
      </c>
      <c r="T18" s="49">
        <v>1.0653999999999999</v>
      </c>
      <c r="U18" s="48">
        <v>153.91999999999999</v>
      </c>
      <c r="V18" s="41">
        <v>1716.62</v>
      </c>
      <c r="W18" s="41">
        <v>1738.09</v>
      </c>
      <c r="X18" s="47">
        <f t="shared" si="5"/>
        <v>2010.5124835742447</v>
      </c>
      <c r="Y18" s="46">
        <v>1.2484999999999999</v>
      </c>
    </row>
    <row r="19" spans="2:25" x14ac:dyDescent="0.2">
      <c r="B19" s="45">
        <v>45398</v>
      </c>
      <c r="C19" s="44">
        <v>2145</v>
      </c>
      <c r="D19" s="43">
        <v>2146</v>
      </c>
      <c r="E19" s="42">
        <f t="shared" si="0"/>
        <v>2145.5</v>
      </c>
      <c r="F19" s="44">
        <v>2180</v>
      </c>
      <c r="G19" s="43">
        <v>2182</v>
      </c>
      <c r="H19" s="42">
        <f t="shared" si="1"/>
        <v>2181</v>
      </c>
      <c r="I19" s="44">
        <v>2245</v>
      </c>
      <c r="J19" s="43">
        <v>2250</v>
      </c>
      <c r="K19" s="42">
        <f t="shared" si="2"/>
        <v>2247.5</v>
      </c>
      <c r="L19" s="44">
        <v>2263</v>
      </c>
      <c r="M19" s="43">
        <v>2268</v>
      </c>
      <c r="N19" s="42">
        <f t="shared" si="3"/>
        <v>2265.5</v>
      </c>
      <c r="O19" s="44">
        <v>2293</v>
      </c>
      <c r="P19" s="43">
        <v>2298</v>
      </c>
      <c r="Q19" s="42">
        <f t="shared" si="4"/>
        <v>2295.5</v>
      </c>
      <c r="R19" s="50">
        <v>2146</v>
      </c>
      <c r="S19" s="49">
        <v>1.2459</v>
      </c>
      <c r="T19" s="49">
        <v>1.0643</v>
      </c>
      <c r="U19" s="48">
        <v>154.66</v>
      </c>
      <c r="V19" s="41">
        <v>1722.45</v>
      </c>
      <c r="W19" s="41">
        <v>1750.36</v>
      </c>
      <c r="X19" s="47">
        <f t="shared" si="5"/>
        <v>2016.3487738419617</v>
      </c>
      <c r="Y19" s="46">
        <v>1.2465999999999999</v>
      </c>
    </row>
    <row r="20" spans="2:25" x14ac:dyDescent="0.2">
      <c r="B20" s="45">
        <v>45399</v>
      </c>
      <c r="C20" s="44">
        <v>2115</v>
      </c>
      <c r="D20" s="43">
        <v>2116</v>
      </c>
      <c r="E20" s="42">
        <f t="shared" si="0"/>
        <v>2115.5</v>
      </c>
      <c r="F20" s="44">
        <v>2159</v>
      </c>
      <c r="G20" s="43">
        <v>2160</v>
      </c>
      <c r="H20" s="42">
        <f t="shared" si="1"/>
        <v>2159.5</v>
      </c>
      <c r="I20" s="44">
        <v>2227</v>
      </c>
      <c r="J20" s="43">
        <v>2232</v>
      </c>
      <c r="K20" s="42">
        <f t="shared" si="2"/>
        <v>2229.5</v>
      </c>
      <c r="L20" s="44">
        <v>2250</v>
      </c>
      <c r="M20" s="43">
        <v>2255</v>
      </c>
      <c r="N20" s="42">
        <f t="shared" si="3"/>
        <v>2252.5</v>
      </c>
      <c r="O20" s="44">
        <v>2280</v>
      </c>
      <c r="P20" s="43">
        <v>2285</v>
      </c>
      <c r="Q20" s="42">
        <f t="shared" si="4"/>
        <v>2282.5</v>
      </c>
      <c r="R20" s="50">
        <v>2116</v>
      </c>
      <c r="S20" s="49">
        <v>1.2457</v>
      </c>
      <c r="T20" s="49">
        <v>1.0636000000000001</v>
      </c>
      <c r="U20" s="48">
        <v>154.63999999999999</v>
      </c>
      <c r="V20" s="41">
        <v>1698.64</v>
      </c>
      <c r="W20" s="41">
        <v>1732.99</v>
      </c>
      <c r="X20" s="47">
        <f t="shared" si="5"/>
        <v>1989.4697254606992</v>
      </c>
      <c r="Y20" s="46">
        <v>1.2464</v>
      </c>
    </row>
    <row r="21" spans="2:25" x14ac:dyDescent="0.2">
      <c r="B21" s="45">
        <v>45400</v>
      </c>
      <c r="C21" s="44">
        <v>2153</v>
      </c>
      <c r="D21" s="43">
        <v>2155</v>
      </c>
      <c r="E21" s="42">
        <f t="shared" si="0"/>
        <v>2154</v>
      </c>
      <c r="F21" s="44">
        <v>2186</v>
      </c>
      <c r="G21" s="43">
        <v>2187</v>
      </c>
      <c r="H21" s="42">
        <f t="shared" si="1"/>
        <v>2186.5</v>
      </c>
      <c r="I21" s="44">
        <v>2250</v>
      </c>
      <c r="J21" s="43">
        <v>2255</v>
      </c>
      <c r="K21" s="42">
        <f t="shared" si="2"/>
        <v>2252.5</v>
      </c>
      <c r="L21" s="44">
        <v>2273</v>
      </c>
      <c r="M21" s="43">
        <v>2278</v>
      </c>
      <c r="N21" s="42">
        <f t="shared" si="3"/>
        <v>2275.5</v>
      </c>
      <c r="O21" s="44">
        <v>2303</v>
      </c>
      <c r="P21" s="43">
        <v>2308</v>
      </c>
      <c r="Q21" s="42">
        <f t="shared" si="4"/>
        <v>2305.5</v>
      </c>
      <c r="R21" s="50">
        <v>2155</v>
      </c>
      <c r="S21" s="49">
        <v>1.2472000000000001</v>
      </c>
      <c r="T21" s="49">
        <v>1.0678000000000001</v>
      </c>
      <c r="U21" s="48">
        <v>154.38</v>
      </c>
      <c r="V21" s="41">
        <v>1727.87</v>
      </c>
      <c r="W21" s="41">
        <v>1752.54</v>
      </c>
      <c r="X21" s="47">
        <f t="shared" si="5"/>
        <v>2018.1681962914402</v>
      </c>
      <c r="Y21" s="46">
        <v>1.2479</v>
      </c>
    </row>
    <row r="22" spans="2:25" x14ac:dyDescent="0.2">
      <c r="B22" s="45">
        <v>45401</v>
      </c>
      <c r="C22" s="44">
        <v>2159</v>
      </c>
      <c r="D22" s="43">
        <v>2160</v>
      </c>
      <c r="E22" s="42">
        <f t="shared" si="0"/>
        <v>2159.5</v>
      </c>
      <c r="F22" s="44">
        <v>2186</v>
      </c>
      <c r="G22" s="43">
        <v>2188</v>
      </c>
      <c r="H22" s="42">
        <f t="shared" si="1"/>
        <v>2187</v>
      </c>
      <c r="I22" s="44">
        <v>2245</v>
      </c>
      <c r="J22" s="43">
        <v>2250</v>
      </c>
      <c r="K22" s="42">
        <f t="shared" si="2"/>
        <v>2247.5</v>
      </c>
      <c r="L22" s="44">
        <v>2265</v>
      </c>
      <c r="M22" s="43">
        <v>2270</v>
      </c>
      <c r="N22" s="42">
        <f t="shared" si="3"/>
        <v>2267.5</v>
      </c>
      <c r="O22" s="44">
        <v>2295</v>
      </c>
      <c r="P22" s="43">
        <v>2300</v>
      </c>
      <c r="Q22" s="42">
        <f t="shared" si="4"/>
        <v>2297.5</v>
      </c>
      <c r="R22" s="50">
        <v>2160</v>
      </c>
      <c r="S22" s="49">
        <v>1.244</v>
      </c>
      <c r="T22" s="49">
        <v>1.0651999999999999</v>
      </c>
      <c r="U22" s="48">
        <v>154.61000000000001</v>
      </c>
      <c r="V22" s="41">
        <v>1736.33</v>
      </c>
      <c r="W22" s="41">
        <v>1757.85</v>
      </c>
      <c r="X22" s="47">
        <f t="shared" si="5"/>
        <v>2027.7882087870823</v>
      </c>
      <c r="Y22" s="46">
        <v>1.2446999999999999</v>
      </c>
    </row>
    <row r="23" spans="2:25" x14ac:dyDescent="0.2">
      <c r="B23" s="45">
        <v>45404</v>
      </c>
      <c r="C23" s="44">
        <v>2147</v>
      </c>
      <c r="D23" s="43">
        <v>2148</v>
      </c>
      <c r="E23" s="42">
        <f t="shared" si="0"/>
        <v>2147.5</v>
      </c>
      <c r="F23" s="44">
        <v>2177</v>
      </c>
      <c r="G23" s="43">
        <v>2178</v>
      </c>
      <c r="H23" s="42">
        <f t="shared" si="1"/>
        <v>2177.5</v>
      </c>
      <c r="I23" s="44">
        <v>2230</v>
      </c>
      <c r="J23" s="43">
        <v>2235</v>
      </c>
      <c r="K23" s="42">
        <f t="shared" si="2"/>
        <v>2232.5</v>
      </c>
      <c r="L23" s="44">
        <v>2248</v>
      </c>
      <c r="M23" s="43">
        <v>2253</v>
      </c>
      <c r="N23" s="42">
        <f t="shared" si="3"/>
        <v>2250.5</v>
      </c>
      <c r="O23" s="44">
        <v>2278</v>
      </c>
      <c r="P23" s="43">
        <v>2283</v>
      </c>
      <c r="Q23" s="42">
        <f t="shared" si="4"/>
        <v>2280.5</v>
      </c>
      <c r="R23" s="50">
        <v>2148</v>
      </c>
      <c r="S23" s="49">
        <v>1.2316</v>
      </c>
      <c r="T23" s="49">
        <v>1.0634999999999999</v>
      </c>
      <c r="U23" s="48">
        <v>154.77000000000001</v>
      </c>
      <c r="V23" s="41">
        <v>1744.07</v>
      </c>
      <c r="W23" s="41">
        <v>1767.43</v>
      </c>
      <c r="X23" s="47">
        <f t="shared" si="5"/>
        <v>2019.7461212976025</v>
      </c>
      <c r="Y23" s="46">
        <v>1.2323</v>
      </c>
    </row>
    <row r="24" spans="2:25" x14ac:dyDescent="0.2">
      <c r="B24" s="45">
        <v>45405</v>
      </c>
      <c r="C24" s="44">
        <v>2110</v>
      </c>
      <c r="D24" s="43">
        <v>2111</v>
      </c>
      <c r="E24" s="42">
        <f t="shared" si="0"/>
        <v>2110.5</v>
      </c>
      <c r="F24" s="44">
        <v>2145</v>
      </c>
      <c r="G24" s="43">
        <v>2145.5</v>
      </c>
      <c r="H24" s="42">
        <f t="shared" si="1"/>
        <v>2145.25</v>
      </c>
      <c r="I24" s="44">
        <v>2205</v>
      </c>
      <c r="J24" s="43">
        <v>2210</v>
      </c>
      <c r="K24" s="42">
        <f t="shared" si="2"/>
        <v>2207.5</v>
      </c>
      <c r="L24" s="44">
        <v>2223</v>
      </c>
      <c r="M24" s="43">
        <v>2228</v>
      </c>
      <c r="N24" s="42">
        <f t="shared" si="3"/>
        <v>2225.5</v>
      </c>
      <c r="O24" s="44">
        <v>2253</v>
      </c>
      <c r="P24" s="43">
        <v>2258</v>
      </c>
      <c r="Q24" s="42">
        <f t="shared" si="4"/>
        <v>2255.5</v>
      </c>
      <c r="R24" s="50">
        <v>2111</v>
      </c>
      <c r="S24" s="49">
        <v>1.2402</v>
      </c>
      <c r="T24" s="49">
        <v>1.0673999999999999</v>
      </c>
      <c r="U24" s="48">
        <v>154.81</v>
      </c>
      <c r="V24" s="41">
        <v>1702.14</v>
      </c>
      <c r="W24" s="41">
        <v>1728.99</v>
      </c>
      <c r="X24" s="47">
        <f t="shared" si="5"/>
        <v>1977.7028293048531</v>
      </c>
      <c r="Y24" s="46">
        <v>1.2408999999999999</v>
      </c>
    </row>
    <row r="25" spans="2:25" x14ac:dyDescent="0.2">
      <c r="B25" s="45">
        <v>45406</v>
      </c>
      <c r="C25" s="44">
        <v>2163</v>
      </c>
      <c r="D25" s="43">
        <v>2164</v>
      </c>
      <c r="E25" s="42">
        <f t="shared" si="0"/>
        <v>2163.5</v>
      </c>
      <c r="F25" s="44">
        <v>2200</v>
      </c>
      <c r="G25" s="43">
        <v>2202</v>
      </c>
      <c r="H25" s="42">
        <f t="shared" si="1"/>
        <v>2201</v>
      </c>
      <c r="I25" s="44">
        <v>2263</v>
      </c>
      <c r="J25" s="43">
        <v>2268</v>
      </c>
      <c r="K25" s="42">
        <f t="shared" si="2"/>
        <v>2265.5</v>
      </c>
      <c r="L25" s="44">
        <v>2282</v>
      </c>
      <c r="M25" s="43">
        <v>2287</v>
      </c>
      <c r="N25" s="42">
        <f t="shared" si="3"/>
        <v>2284.5</v>
      </c>
      <c r="O25" s="44">
        <v>2312</v>
      </c>
      <c r="P25" s="43">
        <v>2317</v>
      </c>
      <c r="Q25" s="42">
        <f t="shared" si="4"/>
        <v>2314.5</v>
      </c>
      <c r="R25" s="50">
        <v>2164</v>
      </c>
      <c r="S25" s="49">
        <v>1.2435</v>
      </c>
      <c r="T25" s="49">
        <v>1.0689</v>
      </c>
      <c r="U25" s="48">
        <v>154.93</v>
      </c>
      <c r="V25" s="41">
        <v>1740.25</v>
      </c>
      <c r="W25" s="41">
        <v>1769.81</v>
      </c>
      <c r="X25" s="47">
        <f t="shared" si="5"/>
        <v>2024.5111797174666</v>
      </c>
      <c r="Y25" s="46">
        <v>1.2442</v>
      </c>
    </row>
    <row r="26" spans="2:25" x14ac:dyDescent="0.2">
      <c r="B26" s="45">
        <v>45407</v>
      </c>
      <c r="C26" s="44">
        <v>2185</v>
      </c>
      <c r="D26" s="43">
        <v>2186</v>
      </c>
      <c r="E26" s="42">
        <f t="shared" si="0"/>
        <v>2185.5</v>
      </c>
      <c r="F26" s="44">
        <v>2215</v>
      </c>
      <c r="G26" s="43">
        <v>2216</v>
      </c>
      <c r="H26" s="42">
        <f t="shared" si="1"/>
        <v>2215.5</v>
      </c>
      <c r="I26" s="44">
        <v>2278</v>
      </c>
      <c r="J26" s="43">
        <v>2283</v>
      </c>
      <c r="K26" s="42">
        <f t="shared" si="2"/>
        <v>2280.5</v>
      </c>
      <c r="L26" s="44">
        <v>2295</v>
      </c>
      <c r="M26" s="43">
        <v>2300</v>
      </c>
      <c r="N26" s="42">
        <f t="shared" si="3"/>
        <v>2297.5</v>
      </c>
      <c r="O26" s="44">
        <v>2325</v>
      </c>
      <c r="P26" s="43">
        <v>2330</v>
      </c>
      <c r="Q26" s="42">
        <f t="shared" si="4"/>
        <v>2327.5</v>
      </c>
      <c r="R26" s="50">
        <v>2186</v>
      </c>
      <c r="S26" s="49">
        <v>1.2512000000000001</v>
      </c>
      <c r="T26" s="49">
        <v>1.0720000000000001</v>
      </c>
      <c r="U26" s="48">
        <v>155.56</v>
      </c>
      <c r="V26" s="41">
        <v>1747.12</v>
      </c>
      <c r="W26" s="41">
        <v>1770.11</v>
      </c>
      <c r="X26" s="47">
        <f t="shared" si="5"/>
        <v>2039.1791044776119</v>
      </c>
      <c r="Y26" s="46">
        <v>1.2519</v>
      </c>
    </row>
    <row r="27" spans="2:25" x14ac:dyDescent="0.2">
      <c r="B27" s="45">
        <v>45408</v>
      </c>
      <c r="C27" s="44">
        <v>2195.5</v>
      </c>
      <c r="D27" s="43">
        <v>2196.5</v>
      </c>
      <c r="E27" s="42">
        <f t="shared" si="0"/>
        <v>2196</v>
      </c>
      <c r="F27" s="44">
        <v>2230</v>
      </c>
      <c r="G27" s="43">
        <v>2232</v>
      </c>
      <c r="H27" s="42">
        <f t="shared" si="1"/>
        <v>2231</v>
      </c>
      <c r="I27" s="44">
        <v>2292</v>
      </c>
      <c r="J27" s="43">
        <v>2297</v>
      </c>
      <c r="K27" s="42">
        <f t="shared" si="2"/>
        <v>2294.5</v>
      </c>
      <c r="L27" s="44">
        <v>2310</v>
      </c>
      <c r="M27" s="43">
        <v>2315</v>
      </c>
      <c r="N27" s="42">
        <f t="shared" si="3"/>
        <v>2312.5</v>
      </c>
      <c r="O27" s="44">
        <v>2340</v>
      </c>
      <c r="P27" s="43">
        <v>2345</v>
      </c>
      <c r="Q27" s="42">
        <f t="shared" si="4"/>
        <v>2342.5</v>
      </c>
      <c r="R27" s="50">
        <v>2196.5</v>
      </c>
      <c r="S27" s="49">
        <v>1.2511000000000001</v>
      </c>
      <c r="T27" s="49">
        <v>1.0716000000000001</v>
      </c>
      <c r="U27" s="48">
        <v>156.82</v>
      </c>
      <c r="V27" s="41">
        <v>1755.66</v>
      </c>
      <c r="W27" s="41">
        <v>1783.17</v>
      </c>
      <c r="X27" s="47">
        <f t="shared" si="5"/>
        <v>2049.7387084733109</v>
      </c>
      <c r="Y27" s="46">
        <v>1.2517</v>
      </c>
    </row>
    <row r="28" spans="2:25" x14ac:dyDescent="0.2">
      <c r="B28" s="45">
        <v>45411</v>
      </c>
      <c r="C28" s="44">
        <v>2176.5</v>
      </c>
      <c r="D28" s="43">
        <v>2177.5</v>
      </c>
      <c r="E28" s="42">
        <f t="shared" si="0"/>
        <v>2177</v>
      </c>
      <c r="F28" s="44">
        <v>2210</v>
      </c>
      <c r="G28" s="43">
        <v>2212</v>
      </c>
      <c r="H28" s="42">
        <f t="shared" si="1"/>
        <v>2211</v>
      </c>
      <c r="I28" s="44">
        <v>2270</v>
      </c>
      <c r="J28" s="43">
        <v>2275</v>
      </c>
      <c r="K28" s="42">
        <f t="shared" si="2"/>
        <v>2272.5</v>
      </c>
      <c r="L28" s="44">
        <v>2288</v>
      </c>
      <c r="M28" s="43">
        <v>2293</v>
      </c>
      <c r="N28" s="42">
        <f t="shared" si="3"/>
        <v>2290.5</v>
      </c>
      <c r="O28" s="44">
        <v>2318</v>
      </c>
      <c r="P28" s="43">
        <v>2323</v>
      </c>
      <c r="Q28" s="42">
        <f t="shared" si="4"/>
        <v>2320.5</v>
      </c>
      <c r="R28" s="50">
        <v>2177.5</v>
      </c>
      <c r="S28" s="49">
        <v>1.2531000000000001</v>
      </c>
      <c r="T28" s="49">
        <v>1.0714999999999999</v>
      </c>
      <c r="U28" s="48">
        <v>156.22999999999999</v>
      </c>
      <c r="V28" s="41">
        <v>1737.69</v>
      </c>
      <c r="W28" s="41">
        <v>1764.24</v>
      </c>
      <c r="X28" s="47">
        <f t="shared" si="5"/>
        <v>2032.1978534764351</v>
      </c>
      <c r="Y28" s="46">
        <v>1.2538</v>
      </c>
    </row>
    <row r="29" spans="2:25" x14ac:dyDescent="0.2">
      <c r="B29" s="45">
        <v>45412</v>
      </c>
      <c r="C29" s="44">
        <v>2183.5</v>
      </c>
      <c r="D29" s="43">
        <v>2184</v>
      </c>
      <c r="E29" s="42">
        <f t="shared" si="0"/>
        <v>2183.75</v>
      </c>
      <c r="F29" s="44">
        <v>2220</v>
      </c>
      <c r="G29" s="43">
        <v>2220.5</v>
      </c>
      <c r="H29" s="42">
        <f t="shared" si="1"/>
        <v>2220.25</v>
      </c>
      <c r="I29" s="44">
        <v>2278</v>
      </c>
      <c r="J29" s="43">
        <v>2283</v>
      </c>
      <c r="K29" s="42">
        <f t="shared" si="2"/>
        <v>2280.5</v>
      </c>
      <c r="L29" s="44">
        <v>2290</v>
      </c>
      <c r="M29" s="43">
        <v>2295</v>
      </c>
      <c r="N29" s="42">
        <f t="shared" si="3"/>
        <v>2292.5</v>
      </c>
      <c r="O29" s="44">
        <v>2320</v>
      </c>
      <c r="P29" s="43">
        <v>2325</v>
      </c>
      <c r="Q29" s="42">
        <f t="shared" si="4"/>
        <v>2322.5</v>
      </c>
      <c r="R29" s="50">
        <v>2184</v>
      </c>
      <c r="S29" s="49">
        <v>1.254</v>
      </c>
      <c r="T29" s="49">
        <v>1.0720000000000001</v>
      </c>
      <c r="U29" s="48">
        <v>156.96</v>
      </c>
      <c r="V29" s="41">
        <v>1741.63</v>
      </c>
      <c r="W29" s="41">
        <v>1769.89</v>
      </c>
      <c r="X29" s="47">
        <f t="shared" si="5"/>
        <v>2037.3134328358208</v>
      </c>
      <c r="Y29" s="46">
        <v>1.2545999999999999</v>
      </c>
    </row>
    <row r="30" spans="2:25" x14ac:dyDescent="0.2">
      <c r="B30" s="40" t="s">
        <v>11</v>
      </c>
      <c r="C30" s="39">
        <f>ROUND(AVERAGE(C9:C29),2)</f>
        <v>2128.7399999999998</v>
      </c>
      <c r="D30" s="38">
        <f>ROUND(AVERAGE(D9:D29),2)</f>
        <v>2129.67</v>
      </c>
      <c r="E30" s="37">
        <f>ROUND(AVERAGE(C30:D30),2)</f>
        <v>2129.21</v>
      </c>
      <c r="F30" s="39">
        <f>ROUND(AVERAGE(F9:F29),2)</f>
        <v>2162</v>
      </c>
      <c r="G30" s="38">
        <f>ROUND(AVERAGE(G9:G29),2)</f>
        <v>2163.14</v>
      </c>
      <c r="H30" s="37">
        <f>ROUND(AVERAGE(F30:G30),2)</f>
        <v>2162.5700000000002</v>
      </c>
      <c r="I30" s="39">
        <f>ROUND(AVERAGE(I9:I29),2)</f>
        <v>2226.9</v>
      </c>
      <c r="J30" s="38">
        <f>ROUND(AVERAGE(J9:J29),2)</f>
        <v>2231.9</v>
      </c>
      <c r="K30" s="37">
        <f>ROUND(AVERAGE(I30:J30),2)</f>
        <v>2229.4</v>
      </c>
      <c r="L30" s="39">
        <f>ROUND(AVERAGE(L9:L29),2)</f>
        <v>2248.2399999999998</v>
      </c>
      <c r="M30" s="38">
        <f>ROUND(AVERAGE(M9:M29),2)</f>
        <v>2253.2399999999998</v>
      </c>
      <c r="N30" s="37">
        <f>ROUND(AVERAGE(L30:M30),2)</f>
        <v>2250.7399999999998</v>
      </c>
      <c r="O30" s="39">
        <f>ROUND(AVERAGE(O9:O29),2)</f>
        <v>2278.2399999999998</v>
      </c>
      <c r="P30" s="38">
        <f>ROUND(AVERAGE(P9:P29),2)</f>
        <v>2283.2399999999998</v>
      </c>
      <c r="Q30" s="37">
        <f>ROUND(AVERAGE(O30:P30),2)</f>
        <v>2280.7399999999998</v>
      </c>
      <c r="R30" s="36">
        <f>ROUND(AVERAGE(R9:R29),2)</f>
        <v>2129.67</v>
      </c>
      <c r="S30" s="35">
        <f>ROUND(AVERAGE(S9:S29),4)</f>
        <v>1.2524</v>
      </c>
      <c r="T30" s="34">
        <f>ROUND(AVERAGE(T9:T29),4)</f>
        <v>1.0727</v>
      </c>
      <c r="U30" s="167">
        <f>ROUND(AVERAGE(U9:U29),2)</f>
        <v>153.84</v>
      </c>
      <c r="V30" s="33">
        <f>AVERAGE(V9:V29)</f>
        <v>1700.7319047619046</v>
      </c>
      <c r="W30" s="33">
        <f>AVERAGE(W9:W29)</f>
        <v>1726.5214285714287</v>
      </c>
      <c r="X30" s="33">
        <f>AVERAGE(X9:X29)</f>
        <v>1985.4715871817634</v>
      </c>
      <c r="Y30" s="32">
        <f>AVERAGE(Y9:Y29)</f>
        <v>1.2530380952380948</v>
      </c>
    </row>
    <row r="31" spans="2:25" x14ac:dyDescent="0.2">
      <c r="B31" s="31" t="s">
        <v>12</v>
      </c>
      <c r="C31" s="30">
        <f t="shared" ref="C31:Y31" si="6">MAX(C9:C29)</f>
        <v>2195.5</v>
      </c>
      <c r="D31" s="29">
        <f t="shared" si="6"/>
        <v>2196.5</v>
      </c>
      <c r="E31" s="28">
        <f t="shared" si="6"/>
        <v>2196</v>
      </c>
      <c r="F31" s="30">
        <f t="shared" si="6"/>
        <v>2230</v>
      </c>
      <c r="G31" s="29">
        <f t="shared" si="6"/>
        <v>2232</v>
      </c>
      <c r="H31" s="28">
        <f t="shared" si="6"/>
        <v>2231</v>
      </c>
      <c r="I31" s="30">
        <f t="shared" si="6"/>
        <v>2292</v>
      </c>
      <c r="J31" s="29">
        <f t="shared" si="6"/>
        <v>2297</v>
      </c>
      <c r="K31" s="28">
        <f t="shared" si="6"/>
        <v>2294.5</v>
      </c>
      <c r="L31" s="30">
        <f t="shared" si="6"/>
        <v>2310</v>
      </c>
      <c r="M31" s="29">
        <f t="shared" si="6"/>
        <v>2315</v>
      </c>
      <c r="N31" s="28">
        <f t="shared" si="6"/>
        <v>2312.5</v>
      </c>
      <c r="O31" s="30">
        <f t="shared" si="6"/>
        <v>2340</v>
      </c>
      <c r="P31" s="29">
        <f t="shared" si="6"/>
        <v>2345</v>
      </c>
      <c r="Q31" s="28">
        <f t="shared" si="6"/>
        <v>2342.5</v>
      </c>
      <c r="R31" s="27">
        <f t="shared" si="6"/>
        <v>2196.5</v>
      </c>
      <c r="S31" s="26">
        <f t="shared" si="6"/>
        <v>1.2695000000000001</v>
      </c>
      <c r="T31" s="25">
        <f t="shared" si="6"/>
        <v>1.0861000000000001</v>
      </c>
      <c r="U31" s="24">
        <f t="shared" si="6"/>
        <v>156.96</v>
      </c>
      <c r="V31" s="23">
        <f t="shared" si="6"/>
        <v>1755.66</v>
      </c>
      <c r="W31" s="23">
        <f t="shared" si="6"/>
        <v>1783.17</v>
      </c>
      <c r="X31" s="23">
        <f t="shared" si="6"/>
        <v>2049.7387084733109</v>
      </c>
      <c r="Y31" s="22">
        <f t="shared" si="6"/>
        <v>1.2702</v>
      </c>
    </row>
    <row r="32" spans="2:25" ht="13.5" thickBot="1" x14ac:dyDescent="0.25">
      <c r="B32" s="21" t="s">
        <v>13</v>
      </c>
      <c r="C32" s="20">
        <f t="shared" ref="C32:Y32" si="7">MIN(C9:C29)</f>
        <v>2000</v>
      </c>
      <c r="D32" s="19">
        <f t="shared" si="7"/>
        <v>2001</v>
      </c>
      <c r="E32" s="18">
        <f t="shared" si="7"/>
        <v>2000.5</v>
      </c>
      <c r="F32" s="20">
        <f t="shared" si="7"/>
        <v>2034</v>
      </c>
      <c r="G32" s="19">
        <f t="shared" si="7"/>
        <v>2035</v>
      </c>
      <c r="H32" s="18">
        <f t="shared" si="7"/>
        <v>2034.5</v>
      </c>
      <c r="I32" s="20">
        <f t="shared" si="7"/>
        <v>2098</v>
      </c>
      <c r="J32" s="19">
        <f t="shared" si="7"/>
        <v>2103</v>
      </c>
      <c r="K32" s="18">
        <f t="shared" si="7"/>
        <v>2100.5</v>
      </c>
      <c r="L32" s="20">
        <f t="shared" si="7"/>
        <v>2125</v>
      </c>
      <c r="M32" s="19">
        <f t="shared" si="7"/>
        <v>2130</v>
      </c>
      <c r="N32" s="18">
        <f t="shared" si="7"/>
        <v>2127.5</v>
      </c>
      <c r="O32" s="20">
        <f t="shared" si="7"/>
        <v>2155</v>
      </c>
      <c r="P32" s="19">
        <f t="shared" si="7"/>
        <v>2160</v>
      </c>
      <c r="Q32" s="18">
        <f t="shared" si="7"/>
        <v>2157.5</v>
      </c>
      <c r="R32" s="17">
        <f t="shared" si="7"/>
        <v>2001</v>
      </c>
      <c r="S32" s="16">
        <f t="shared" si="7"/>
        <v>1.2316</v>
      </c>
      <c r="T32" s="15">
        <f t="shared" si="7"/>
        <v>1.0634999999999999</v>
      </c>
      <c r="U32" s="14">
        <f t="shared" si="7"/>
        <v>151.38</v>
      </c>
      <c r="V32" s="13">
        <f t="shared" si="7"/>
        <v>1591.38</v>
      </c>
      <c r="W32" s="13">
        <f t="shared" si="7"/>
        <v>1617.52</v>
      </c>
      <c r="X32" s="13">
        <f t="shared" si="7"/>
        <v>1861.0491071428573</v>
      </c>
      <c r="Y32" s="12">
        <f t="shared" si="7"/>
        <v>1.2323</v>
      </c>
    </row>
    <row r="34" spans="2:14" x14ac:dyDescent="0.2">
      <c r="B34" s="6" t="s">
        <v>14</v>
      </c>
      <c r="C34" s="8"/>
      <c r="D34" s="8"/>
      <c r="E34" s="7"/>
      <c r="F34" s="8"/>
      <c r="G34" s="8"/>
      <c r="H34" s="7"/>
      <c r="I34" s="8"/>
      <c r="J34" s="8"/>
      <c r="K34" s="7"/>
      <c r="L34" s="8"/>
      <c r="M34" s="8"/>
      <c r="N34" s="7"/>
    </row>
    <row r="35" spans="2:14" x14ac:dyDescent="0.2">
      <c r="B35" s="6" t="s">
        <v>15</v>
      </c>
      <c r="C35" s="8"/>
      <c r="D35" s="8"/>
      <c r="E35" s="7"/>
      <c r="F35" s="8"/>
      <c r="G35" s="8"/>
      <c r="H35" s="7"/>
      <c r="I35" s="8"/>
      <c r="J35" s="8"/>
      <c r="K35" s="7"/>
      <c r="L35" s="8"/>
      <c r="M35" s="8"/>
      <c r="N35" s="7"/>
    </row>
  </sheetData>
  <mergeCells count="9">
    <mergeCell ref="R7:R8"/>
    <mergeCell ref="S7:U7"/>
    <mergeCell ref="V7:W7"/>
    <mergeCell ref="Y7:Y8"/>
    <mergeCell ref="C7:E7"/>
    <mergeCell ref="F7:H7"/>
    <mergeCell ref="I7:K7"/>
    <mergeCell ref="L7:N7"/>
    <mergeCell ref="O7:Q7"/>
  </mergeCells>
  <phoneticPr fontId="7" type="noConversion"/>
  <printOptions horizontalCentered="1" verticalCentered="1" gridLines="1" gridLinesSet="0"/>
  <pageMargins left="0.19685039370078741" right="0.19685039370078741" top="0.98425196850393704" bottom="0.98425196850393704" header="0.51181102362204722" footer="0.51181102362204722"/>
  <pageSetup paperSize="9" scale="96" orientation="landscape" horizontalDpi="204" verticalDpi="196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3:S35"/>
  <sheetViews>
    <sheetView workbookViewId="0">
      <pane ySplit="8" topLeftCell="A9" activePane="bottomLeft" state="frozen"/>
      <selection activeCell="C46" sqref="C46"/>
      <selection pane="bottomLeft"/>
    </sheetView>
  </sheetViews>
  <sheetFormatPr baseColWidth="10" defaultColWidth="9.140625" defaultRowHeight="12.75" x14ac:dyDescent="0.2"/>
  <cols>
    <col min="2" max="2" width="9.7109375" bestFit="1" customWidth="1"/>
    <col min="3" max="3" width="12.42578125" style="4" bestFit="1" customWidth="1"/>
    <col min="4" max="4" width="12" style="4" bestFit="1" customWidth="1"/>
    <col min="5" max="5" width="9.42578125" bestFit="1" customWidth="1"/>
    <col min="6" max="7" width="10.7109375" style="4" customWidth="1"/>
    <col min="8" max="8" width="10.7109375" customWidth="1"/>
    <col min="9" max="10" width="10.7109375" style="4" customWidth="1"/>
    <col min="11" max="11" width="10.7109375" customWidth="1"/>
    <col min="12" max="12" width="12.5703125" style="4" bestFit="1" customWidth="1"/>
    <col min="13" max="13" width="10" style="4" bestFit="1" customWidth="1"/>
    <col min="14" max="14" width="14.140625" bestFit="1" customWidth="1"/>
    <col min="15" max="15" width="12.5703125" style="4" bestFit="1" customWidth="1"/>
    <col min="16" max="16" width="10.5703125" bestFit="1" customWidth="1"/>
    <col min="17" max="17" width="11.28515625" bestFit="1" customWidth="1"/>
    <col min="18" max="18" width="14.140625" bestFit="1" customWidth="1"/>
    <col min="19" max="19" width="10.5703125" bestFit="1" customWidth="1"/>
  </cols>
  <sheetData>
    <row r="3" spans="1:19" ht="15.75" x14ac:dyDescent="0.25">
      <c r="B3" s="5" t="s">
        <v>19</v>
      </c>
    </row>
    <row r="4" spans="1:19" x14ac:dyDescent="0.2">
      <c r="B4" s="58" t="s">
        <v>29</v>
      </c>
    </row>
    <row r="6" spans="1:19" ht="13.5" thickBot="1" x14ac:dyDescent="0.25">
      <c r="B6" s="1">
        <v>45384</v>
      </c>
    </row>
    <row r="7" spans="1:19" ht="13.5" thickBot="1" x14ac:dyDescent="0.25">
      <c r="B7" s="57"/>
      <c r="C7" s="173" t="s">
        <v>0</v>
      </c>
      <c r="D7" s="175"/>
      <c r="E7" s="174"/>
      <c r="F7" s="173" t="s">
        <v>2</v>
      </c>
      <c r="G7" s="175"/>
      <c r="H7" s="174"/>
      <c r="I7" s="176" t="s">
        <v>3</v>
      </c>
      <c r="J7" s="177"/>
      <c r="K7" s="178"/>
      <c r="L7" s="168" t="s">
        <v>4</v>
      </c>
      <c r="M7" s="170" t="s">
        <v>21</v>
      </c>
      <c r="N7" s="171"/>
      <c r="O7" s="172"/>
      <c r="P7" s="173" t="s">
        <v>5</v>
      </c>
      <c r="Q7" s="174"/>
      <c r="R7" s="9" t="s">
        <v>18</v>
      </c>
      <c r="S7" s="168" t="s">
        <v>20</v>
      </c>
    </row>
    <row r="8" spans="1:19" ht="13.5" thickBot="1" x14ac:dyDescent="0.25">
      <c r="A8" s="3"/>
      <c r="B8" s="56"/>
      <c r="C8" s="52" t="s">
        <v>6</v>
      </c>
      <c r="D8" s="52" t="s">
        <v>7</v>
      </c>
      <c r="E8" s="55" t="s">
        <v>1</v>
      </c>
      <c r="F8" s="52" t="s">
        <v>6</v>
      </c>
      <c r="G8" s="52" t="s">
        <v>7</v>
      </c>
      <c r="H8" s="55" t="s">
        <v>1</v>
      </c>
      <c r="I8" s="52" t="s">
        <v>6</v>
      </c>
      <c r="J8" s="52" t="s">
        <v>7</v>
      </c>
      <c r="K8" s="55" t="s">
        <v>1</v>
      </c>
      <c r="L8" s="169"/>
      <c r="M8" s="54" t="s">
        <v>10</v>
      </c>
      <c r="N8" s="53" t="s">
        <v>16</v>
      </c>
      <c r="O8" s="10" t="s">
        <v>17</v>
      </c>
      <c r="P8" s="52" t="s">
        <v>8</v>
      </c>
      <c r="Q8" s="52" t="s">
        <v>9</v>
      </c>
      <c r="R8" s="11" t="s">
        <v>8</v>
      </c>
      <c r="S8" s="169" t="s">
        <v>20</v>
      </c>
    </row>
    <row r="9" spans="1:19" x14ac:dyDescent="0.2">
      <c r="B9" s="45">
        <v>45384</v>
      </c>
      <c r="C9" s="44">
        <v>27835</v>
      </c>
      <c r="D9" s="43">
        <v>27845</v>
      </c>
      <c r="E9" s="42">
        <f t="shared" ref="E9:E29" si="0">AVERAGE(C9:D9)</f>
        <v>27840</v>
      </c>
      <c r="F9" s="44">
        <v>27825</v>
      </c>
      <c r="G9" s="43">
        <v>27850</v>
      </c>
      <c r="H9" s="42">
        <f t="shared" ref="H9:H29" si="1">AVERAGE(F9:G9)</f>
        <v>27837.5</v>
      </c>
      <c r="I9" s="44">
        <v>27385</v>
      </c>
      <c r="J9" s="43">
        <v>27435</v>
      </c>
      <c r="K9" s="42">
        <f t="shared" ref="K9:K29" si="2">AVERAGE(I9:J9)</f>
        <v>27410</v>
      </c>
      <c r="L9" s="50">
        <v>27845</v>
      </c>
      <c r="M9" s="49">
        <v>1.2574000000000001</v>
      </c>
      <c r="N9" s="51">
        <v>1.0751999999999999</v>
      </c>
      <c r="O9" s="48">
        <v>151.66</v>
      </c>
      <c r="P9" s="41">
        <v>22144.9</v>
      </c>
      <c r="Q9" s="41">
        <v>22136.560000000001</v>
      </c>
      <c r="R9" s="47">
        <f t="shared" ref="R9:R29" si="3">L9/N9</f>
        <v>25897.507440476191</v>
      </c>
      <c r="S9" s="46">
        <v>1.2581</v>
      </c>
    </row>
    <row r="10" spans="1:19" x14ac:dyDescent="0.2">
      <c r="B10" s="45">
        <v>45385</v>
      </c>
      <c r="C10" s="44">
        <v>27975</v>
      </c>
      <c r="D10" s="43">
        <v>28025</v>
      </c>
      <c r="E10" s="42">
        <f t="shared" si="0"/>
        <v>28000</v>
      </c>
      <c r="F10" s="44">
        <v>27900</v>
      </c>
      <c r="G10" s="43">
        <v>28000</v>
      </c>
      <c r="H10" s="42">
        <f t="shared" si="1"/>
        <v>27950</v>
      </c>
      <c r="I10" s="44">
        <v>27505</v>
      </c>
      <c r="J10" s="43">
        <v>27555</v>
      </c>
      <c r="K10" s="42">
        <f t="shared" si="2"/>
        <v>27530</v>
      </c>
      <c r="L10" s="50">
        <v>28025</v>
      </c>
      <c r="M10" s="49">
        <v>1.2578</v>
      </c>
      <c r="N10" s="49">
        <v>1.0784</v>
      </c>
      <c r="O10" s="48">
        <v>151.78</v>
      </c>
      <c r="P10" s="41">
        <v>22280.97</v>
      </c>
      <c r="Q10" s="41">
        <v>22250.48</v>
      </c>
      <c r="R10" s="47">
        <f t="shared" si="3"/>
        <v>25987.57418397626</v>
      </c>
      <c r="S10" s="46">
        <v>1.2584</v>
      </c>
    </row>
    <row r="11" spans="1:19" x14ac:dyDescent="0.2">
      <c r="B11" s="45">
        <v>45386</v>
      </c>
      <c r="C11" s="44">
        <v>28425</v>
      </c>
      <c r="D11" s="43">
        <v>28450</v>
      </c>
      <c r="E11" s="42">
        <f t="shared" si="0"/>
        <v>28437.5</v>
      </c>
      <c r="F11" s="44">
        <v>28425</v>
      </c>
      <c r="G11" s="43">
        <v>28450</v>
      </c>
      <c r="H11" s="42">
        <f t="shared" si="1"/>
        <v>28437.5</v>
      </c>
      <c r="I11" s="44">
        <v>27965</v>
      </c>
      <c r="J11" s="43">
        <v>28015</v>
      </c>
      <c r="K11" s="42">
        <f t="shared" si="2"/>
        <v>27990</v>
      </c>
      <c r="L11" s="50">
        <v>28450</v>
      </c>
      <c r="M11" s="49">
        <v>1.2650999999999999</v>
      </c>
      <c r="N11" s="49">
        <v>1.0852999999999999</v>
      </c>
      <c r="O11" s="48">
        <v>151.75</v>
      </c>
      <c r="P11" s="41">
        <v>22488.34</v>
      </c>
      <c r="Q11" s="41">
        <v>22475.9</v>
      </c>
      <c r="R11" s="47">
        <f t="shared" si="3"/>
        <v>26213.950059891275</v>
      </c>
      <c r="S11" s="46">
        <v>1.2658</v>
      </c>
    </row>
    <row r="12" spans="1:19" x14ac:dyDescent="0.2">
      <c r="B12" s="45">
        <v>45387</v>
      </c>
      <c r="C12" s="44">
        <v>28700</v>
      </c>
      <c r="D12" s="43">
        <v>28705</v>
      </c>
      <c r="E12" s="42">
        <f t="shared" si="0"/>
        <v>28702.5</v>
      </c>
      <c r="F12" s="44">
        <v>28850</v>
      </c>
      <c r="G12" s="43">
        <v>28900</v>
      </c>
      <c r="H12" s="42">
        <f t="shared" si="1"/>
        <v>28875</v>
      </c>
      <c r="I12" s="44">
        <v>28330</v>
      </c>
      <c r="J12" s="43">
        <v>28380</v>
      </c>
      <c r="K12" s="42">
        <f t="shared" si="2"/>
        <v>28355</v>
      </c>
      <c r="L12" s="50">
        <v>28705</v>
      </c>
      <c r="M12" s="49">
        <v>1.2633000000000001</v>
      </c>
      <c r="N12" s="49">
        <v>1.0834999999999999</v>
      </c>
      <c r="O12" s="48">
        <v>151.38</v>
      </c>
      <c r="P12" s="41">
        <v>22722.240000000002</v>
      </c>
      <c r="Q12" s="41">
        <v>22863.919999999998</v>
      </c>
      <c r="R12" s="47">
        <f t="shared" si="3"/>
        <v>26492.847254268578</v>
      </c>
      <c r="S12" s="46">
        <v>1.264</v>
      </c>
    </row>
    <row r="13" spans="1:19" x14ac:dyDescent="0.2">
      <c r="B13" s="45">
        <v>45390</v>
      </c>
      <c r="C13" s="44">
        <v>29385</v>
      </c>
      <c r="D13" s="43">
        <v>29395</v>
      </c>
      <c r="E13" s="42">
        <f t="shared" si="0"/>
        <v>29390</v>
      </c>
      <c r="F13" s="44">
        <v>29375</v>
      </c>
      <c r="G13" s="43">
        <v>29400</v>
      </c>
      <c r="H13" s="42">
        <f t="shared" si="1"/>
        <v>29387.5</v>
      </c>
      <c r="I13" s="44">
        <v>28835</v>
      </c>
      <c r="J13" s="43">
        <v>28885</v>
      </c>
      <c r="K13" s="42">
        <f t="shared" si="2"/>
        <v>28860</v>
      </c>
      <c r="L13" s="50">
        <v>29395</v>
      </c>
      <c r="M13" s="49">
        <v>1.2619</v>
      </c>
      <c r="N13" s="49">
        <v>1.0824</v>
      </c>
      <c r="O13" s="48">
        <v>151.93</v>
      </c>
      <c r="P13" s="41">
        <v>23294.240000000002</v>
      </c>
      <c r="Q13" s="41">
        <v>23285.279999999999</v>
      </c>
      <c r="R13" s="47">
        <f t="shared" si="3"/>
        <v>27157.243163340725</v>
      </c>
      <c r="S13" s="46">
        <v>1.2625999999999999</v>
      </c>
    </row>
    <row r="14" spans="1:19" x14ac:dyDescent="0.2">
      <c r="B14" s="45">
        <v>45391</v>
      </c>
      <c r="C14" s="44">
        <v>30565</v>
      </c>
      <c r="D14" s="43">
        <v>30585</v>
      </c>
      <c r="E14" s="42">
        <f t="shared" si="0"/>
        <v>30575</v>
      </c>
      <c r="F14" s="44">
        <v>30540</v>
      </c>
      <c r="G14" s="43">
        <v>30560</v>
      </c>
      <c r="H14" s="42">
        <f t="shared" si="1"/>
        <v>30550</v>
      </c>
      <c r="I14" s="44">
        <v>30050</v>
      </c>
      <c r="J14" s="43">
        <v>30100</v>
      </c>
      <c r="K14" s="42">
        <f t="shared" si="2"/>
        <v>30075</v>
      </c>
      <c r="L14" s="50">
        <v>30585</v>
      </c>
      <c r="M14" s="49">
        <v>1.268</v>
      </c>
      <c r="N14" s="49">
        <v>1.0861000000000001</v>
      </c>
      <c r="O14" s="48">
        <v>151.84</v>
      </c>
      <c r="P14" s="41">
        <v>24120.66</v>
      </c>
      <c r="Q14" s="41">
        <v>24087.65</v>
      </c>
      <c r="R14" s="47">
        <f t="shared" si="3"/>
        <v>28160.390387625448</v>
      </c>
      <c r="S14" s="46">
        <v>1.2686999999999999</v>
      </c>
    </row>
    <row r="15" spans="1:19" x14ac:dyDescent="0.2">
      <c r="B15" s="45">
        <v>45392</v>
      </c>
      <c r="C15" s="44">
        <v>32875</v>
      </c>
      <c r="D15" s="43">
        <v>32925</v>
      </c>
      <c r="E15" s="42">
        <f t="shared" si="0"/>
        <v>32900</v>
      </c>
      <c r="F15" s="44">
        <v>32775</v>
      </c>
      <c r="G15" s="43">
        <v>32825</v>
      </c>
      <c r="H15" s="42">
        <f t="shared" si="1"/>
        <v>32800</v>
      </c>
      <c r="I15" s="44">
        <v>32295</v>
      </c>
      <c r="J15" s="43">
        <v>32345</v>
      </c>
      <c r="K15" s="42">
        <f t="shared" si="2"/>
        <v>32320</v>
      </c>
      <c r="L15" s="50">
        <v>32925</v>
      </c>
      <c r="M15" s="49">
        <v>1.2695000000000001</v>
      </c>
      <c r="N15" s="49">
        <v>1.0855999999999999</v>
      </c>
      <c r="O15" s="48">
        <v>151.85</v>
      </c>
      <c r="P15" s="41">
        <v>25935.41</v>
      </c>
      <c r="Q15" s="41">
        <v>25842.39</v>
      </c>
      <c r="R15" s="47">
        <f t="shared" si="3"/>
        <v>30328.850405305824</v>
      </c>
      <c r="S15" s="46">
        <v>1.2702</v>
      </c>
    </row>
    <row r="16" spans="1:19" x14ac:dyDescent="0.2">
      <c r="B16" s="45">
        <v>45393</v>
      </c>
      <c r="C16" s="44">
        <v>31845</v>
      </c>
      <c r="D16" s="43">
        <v>31850</v>
      </c>
      <c r="E16" s="42">
        <f t="shared" si="0"/>
        <v>31847.5</v>
      </c>
      <c r="F16" s="44">
        <v>31625</v>
      </c>
      <c r="G16" s="43">
        <v>31675</v>
      </c>
      <c r="H16" s="42">
        <f t="shared" si="1"/>
        <v>31650</v>
      </c>
      <c r="I16" s="44">
        <v>30960</v>
      </c>
      <c r="J16" s="43">
        <v>31010</v>
      </c>
      <c r="K16" s="42">
        <f t="shared" si="2"/>
        <v>30985</v>
      </c>
      <c r="L16" s="50">
        <v>31850</v>
      </c>
      <c r="M16" s="49">
        <v>1.2539</v>
      </c>
      <c r="N16" s="49">
        <v>1.0729</v>
      </c>
      <c r="O16" s="48">
        <v>153.09</v>
      </c>
      <c r="P16" s="41">
        <v>25400.75</v>
      </c>
      <c r="Q16" s="41">
        <v>25247.09</v>
      </c>
      <c r="R16" s="47">
        <f t="shared" si="3"/>
        <v>29685.89803336751</v>
      </c>
      <c r="S16" s="46">
        <v>1.2545999999999999</v>
      </c>
    </row>
    <row r="17" spans="2:19" x14ac:dyDescent="0.2">
      <c r="B17" s="45">
        <v>45394</v>
      </c>
      <c r="C17" s="44">
        <v>32925</v>
      </c>
      <c r="D17" s="43">
        <v>32975</v>
      </c>
      <c r="E17" s="42">
        <f t="shared" si="0"/>
        <v>32950</v>
      </c>
      <c r="F17" s="44">
        <v>32700</v>
      </c>
      <c r="G17" s="43">
        <v>32800</v>
      </c>
      <c r="H17" s="42">
        <f t="shared" si="1"/>
        <v>32750</v>
      </c>
      <c r="I17" s="44">
        <v>32070</v>
      </c>
      <c r="J17" s="43">
        <v>32120</v>
      </c>
      <c r="K17" s="42">
        <f t="shared" si="2"/>
        <v>32095</v>
      </c>
      <c r="L17" s="50">
        <v>32975</v>
      </c>
      <c r="M17" s="49">
        <v>1.2472000000000001</v>
      </c>
      <c r="N17" s="49">
        <v>1.0650999999999999</v>
      </c>
      <c r="O17" s="48">
        <v>153.16999999999999</v>
      </c>
      <c r="P17" s="41">
        <v>26439.22</v>
      </c>
      <c r="Q17" s="41">
        <v>26284.16</v>
      </c>
      <c r="R17" s="47">
        <f t="shared" si="3"/>
        <v>30959.534316026668</v>
      </c>
      <c r="S17" s="46">
        <v>1.2479</v>
      </c>
    </row>
    <row r="18" spans="2:19" x14ac:dyDescent="0.2">
      <c r="B18" s="45">
        <v>45397</v>
      </c>
      <c r="C18" s="44">
        <v>32900</v>
      </c>
      <c r="D18" s="43">
        <v>32950</v>
      </c>
      <c r="E18" s="42">
        <f t="shared" si="0"/>
        <v>32925</v>
      </c>
      <c r="F18" s="44">
        <v>32700</v>
      </c>
      <c r="G18" s="43">
        <v>32750</v>
      </c>
      <c r="H18" s="42">
        <f t="shared" si="1"/>
        <v>32725</v>
      </c>
      <c r="I18" s="44">
        <v>32065</v>
      </c>
      <c r="J18" s="43">
        <v>32115</v>
      </c>
      <c r="K18" s="42">
        <f t="shared" si="2"/>
        <v>32090</v>
      </c>
      <c r="L18" s="50">
        <v>32950</v>
      </c>
      <c r="M18" s="49">
        <v>1.2478</v>
      </c>
      <c r="N18" s="49">
        <v>1.0653999999999999</v>
      </c>
      <c r="O18" s="48">
        <v>153.91999999999999</v>
      </c>
      <c r="P18" s="41">
        <v>26406.48</v>
      </c>
      <c r="Q18" s="41">
        <v>26231.48</v>
      </c>
      <c r="R18" s="47">
        <f t="shared" si="3"/>
        <v>30927.351229585136</v>
      </c>
      <c r="S18" s="46">
        <v>1.2484999999999999</v>
      </c>
    </row>
    <row r="19" spans="2:19" x14ac:dyDescent="0.2">
      <c r="B19" s="45">
        <v>45398</v>
      </c>
      <c r="C19" s="44">
        <v>32150</v>
      </c>
      <c r="D19" s="43">
        <v>32200</v>
      </c>
      <c r="E19" s="42">
        <f t="shared" si="0"/>
        <v>32175</v>
      </c>
      <c r="F19" s="44">
        <v>32100</v>
      </c>
      <c r="G19" s="43">
        <v>32150</v>
      </c>
      <c r="H19" s="42">
        <f t="shared" si="1"/>
        <v>32125</v>
      </c>
      <c r="I19" s="44">
        <v>31600</v>
      </c>
      <c r="J19" s="43">
        <v>31650</v>
      </c>
      <c r="K19" s="42">
        <f t="shared" si="2"/>
        <v>31625</v>
      </c>
      <c r="L19" s="50">
        <v>32200</v>
      </c>
      <c r="M19" s="49">
        <v>1.2459</v>
      </c>
      <c r="N19" s="49">
        <v>1.0643</v>
      </c>
      <c r="O19" s="48">
        <v>154.66</v>
      </c>
      <c r="P19" s="41">
        <v>25844.77</v>
      </c>
      <c r="Q19" s="41">
        <v>25790.15</v>
      </c>
      <c r="R19" s="47">
        <f t="shared" si="3"/>
        <v>30254.627454665038</v>
      </c>
      <c r="S19" s="46">
        <v>1.2465999999999999</v>
      </c>
    </row>
    <row r="20" spans="2:19" x14ac:dyDescent="0.2">
      <c r="B20" s="45">
        <v>45399</v>
      </c>
      <c r="C20" s="44">
        <v>32630</v>
      </c>
      <c r="D20" s="43">
        <v>32640</v>
      </c>
      <c r="E20" s="42">
        <f t="shared" si="0"/>
        <v>32635</v>
      </c>
      <c r="F20" s="44">
        <v>32165</v>
      </c>
      <c r="G20" s="43">
        <v>32185</v>
      </c>
      <c r="H20" s="42">
        <f t="shared" si="1"/>
        <v>32175</v>
      </c>
      <c r="I20" s="44">
        <v>31595</v>
      </c>
      <c r="J20" s="43">
        <v>31645</v>
      </c>
      <c r="K20" s="42">
        <f t="shared" si="2"/>
        <v>31620</v>
      </c>
      <c r="L20" s="50">
        <v>32640</v>
      </c>
      <c r="M20" s="49">
        <v>1.2457</v>
      </c>
      <c r="N20" s="49">
        <v>1.0636000000000001</v>
      </c>
      <c r="O20" s="48">
        <v>154.63999999999999</v>
      </c>
      <c r="P20" s="41">
        <v>26202.14</v>
      </c>
      <c r="Q20" s="41">
        <v>25822.37</v>
      </c>
      <c r="R20" s="47">
        <f t="shared" si="3"/>
        <v>30688.228657389995</v>
      </c>
      <c r="S20" s="46">
        <v>1.2464</v>
      </c>
    </row>
    <row r="21" spans="2:19" x14ac:dyDescent="0.2">
      <c r="B21" s="45">
        <v>45400</v>
      </c>
      <c r="C21" s="44">
        <v>33975</v>
      </c>
      <c r="D21" s="43">
        <v>34025</v>
      </c>
      <c r="E21" s="42">
        <f t="shared" si="0"/>
        <v>34000</v>
      </c>
      <c r="F21" s="44">
        <v>33690</v>
      </c>
      <c r="G21" s="43">
        <v>33710</v>
      </c>
      <c r="H21" s="42">
        <f t="shared" si="1"/>
        <v>33700</v>
      </c>
      <c r="I21" s="44">
        <v>33080</v>
      </c>
      <c r="J21" s="43">
        <v>33130</v>
      </c>
      <c r="K21" s="42">
        <f t="shared" si="2"/>
        <v>33105</v>
      </c>
      <c r="L21" s="50">
        <v>34025</v>
      </c>
      <c r="M21" s="49">
        <v>1.2472000000000001</v>
      </c>
      <c r="N21" s="49">
        <v>1.0678000000000001</v>
      </c>
      <c r="O21" s="48">
        <v>154.38</v>
      </c>
      <c r="P21" s="41">
        <v>27281.11</v>
      </c>
      <c r="Q21" s="41">
        <v>27013.38</v>
      </c>
      <c r="R21" s="47">
        <f t="shared" si="3"/>
        <v>31864.581382281325</v>
      </c>
      <c r="S21" s="46">
        <v>1.2479</v>
      </c>
    </row>
    <row r="22" spans="2:19" x14ac:dyDescent="0.2">
      <c r="B22" s="45">
        <v>45401</v>
      </c>
      <c r="C22" s="44">
        <v>35665</v>
      </c>
      <c r="D22" s="43">
        <v>35685</v>
      </c>
      <c r="E22" s="42">
        <f t="shared" si="0"/>
        <v>35675</v>
      </c>
      <c r="F22" s="44">
        <v>35275</v>
      </c>
      <c r="G22" s="43">
        <v>35325</v>
      </c>
      <c r="H22" s="42">
        <f t="shared" si="1"/>
        <v>35300</v>
      </c>
      <c r="I22" s="44">
        <v>34680</v>
      </c>
      <c r="J22" s="43">
        <v>34730</v>
      </c>
      <c r="K22" s="42">
        <f t="shared" si="2"/>
        <v>34705</v>
      </c>
      <c r="L22" s="50">
        <v>35685</v>
      </c>
      <c r="M22" s="49">
        <v>1.244</v>
      </c>
      <c r="N22" s="49">
        <v>1.0651999999999999</v>
      </c>
      <c r="O22" s="48">
        <v>154.61000000000001</v>
      </c>
      <c r="P22" s="41">
        <v>28685.69</v>
      </c>
      <c r="Q22" s="41">
        <v>28380.33</v>
      </c>
      <c r="R22" s="47">
        <f t="shared" si="3"/>
        <v>33500.751032669927</v>
      </c>
      <c r="S22" s="46">
        <v>1.2446999999999999</v>
      </c>
    </row>
    <row r="23" spans="2:19" x14ac:dyDescent="0.2">
      <c r="B23" s="45">
        <v>45404</v>
      </c>
      <c r="C23" s="44">
        <v>35240</v>
      </c>
      <c r="D23" s="43">
        <v>35250</v>
      </c>
      <c r="E23" s="42">
        <f t="shared" si="0"/>
        <v>35245</v>
      </c>
      <c r="F23" s="44">
        <v>34950</v>
      </c>
      <c r="G23" s="43">
        <v>34975</v>
      </c>
      <c r="H23" s="42">
        <f t="shared" si="1"/>
        <v>34962.5</v>
      </c>
      <c r="I23" s="44">
        <v>34350</v>
      </c>
      <c r="J23" s="43">
        <v>34400</v>
      </c>
      <c r="K23" s="42">
        <f t="shared" si="2"/>
        <v>34375</v>
      </c>
      <c r="L23" s="50">
        <v>35250</v>
      </c>
      <c r="M23" s="49">
        <v>1.2316</v>
      </c>
      <c r="N23" s="49">
        <v>1.0634999999999999</v>
      </c>
      <c r="O23" s="48">
        <v>154.77000000000001</v>
      </c>
      <c r="P23" s="41">
        <v>28621.31</v>
      </c>
      <c r="Q23" s="41">
        <v>28381.89</v>
      </c>
      <c r="R23" s="47">
        <f t="shared" si="3"/>
        <v>33145.275035260936</v>
      </c>
      <c r="S23" s="46">
        <v>1.2323</v>
      </c>
    </row>
    <row r="24" spans="2:19" x14ac:dyDescent="0.2">
      <c r="B24" s="45">
        <v>45405</v>
      </c>
      <c r="C24" s="44">
        <v>32550</v>
      </c>
      <c r="D24" s="43">
        <v>32600</v>
      </c>
      <c r="E24" s="42">
        <f t="shared" si="0"/>
        <v>32575</v>
      </c>
      <c r="F24" s="44">
        <v>32345</v>
      </c>
      <c r="G24" s="43">
        <v>32355</v>
      </c>
      <c r="H24" s="42">
        <f t="shared" si="1"/>
        <v>32350</v>
      </c>
      <c r="I24" s="44">
        <v>31685</v>
      </c>
      <c r="J24" s="43">
        <v>31735</v>
      </c>
      <c r="K24" s="42">
        <f t="shared" si="2"/>
        <v>31710</v>
      </c>
      <c r="L24" s="50">
        <v>32600</v>
      </c>
      <c r="M24" s="49">
        <v>1.2402</v>
      </c>
      <c r="N24" s="49">
        <v>1.0673999999999999</v>
      </c>
      <c r="O24" s="48">
        <v>154.81</v>
      </c>
      <c r="P24" s="41">
        <v>26286.080000000002</v>
      </c>
      <c r="Q24" s="41">
        <v>26073.82</v>
      </c>
      <c r="R24" s="47">
        <f t="shared" si="3"/>
        <v>30541.502716882147</v>
      </c>
      <c r="S24" s="46">
        <v>1.2408999999999999</v>
      </c>
    </row>
    <row r="25" spans="2:19" x14ac:dyDescent="0.2">
      <c r="B25" s="45">
        <v>45406</v>
      </c>
      <c r="C25" s="44">
        <v>32065</v>
      </c>
      <c r="D25" s="43">
        <v>32085</v>
      </c>
      <c r="E25" s="42">
        <f t="shared" si="0"/>
        <v>32075</v>
      </c>
      <c r="F25" s="44">
        <v>31800</v>
      </c>
      <c r="G25" s="43">
        <v>31805</v>
      </c>
      <c r="H25" s="42">
        <f t="shared" si="1"/>
        <v>31802.5</v>
      </c>
      <c r="I25" s="44">
        <v>31215</v>
      </c>
      <c r="J25" s="43">
        <v>31265</v>
      </c>
      <c r="K25" s="42">
        <f t="shared" si="2"/>
        <v>31240</v>
      </c>
      <c r="L25" s="50">
        <v>32085</v>
      </c>
      <c r="M25" s="49">
        <v>1.2435</v>
      </c>
      <c r="N25" s="49">
        <v>1.0689</v>
      </c>
      <c r="O25" s="48">
        <v>154.93</v>
      </c>
      <c r="P25" s="41">
        <v>25802.17</v>
      </c>
      <c r="Q25" s="41">
        <v>25562.61</v>
      </c>
      <c r="R25" s="47">
        <f t="shared" si="3"/>
        <v>30016.839741790627</v>
      </c>
      <c r="S25" s="46">
        <v>1.2442</v>
      </c>
    </row>
    <row r="26" spans="2:19" x14ac:dyDescent="0.2">
      <c r="B26" s="45">
        <v>45407</v>
      </c>
      <c r="C26" s="44">
        <v>32400</v>
      </c>
      <c r="D26" s="43">
        <v>32450</v>
      </c>
      <c r="E26" s="42">
        <f t="shared" si="0"/>
        <v>32425</v>
      </c>
      <c r="F26" s="44">
        <v>32250</v>
      </c>
      <c r="G26" s="43">
        <v>32300</v>
      </c>
      <c r="H26" s="42">
        <f t="shared" si="1"/>
        <v>32275</v>
      </c>
      <c r="I26" s="44">
        <v>31675</v>
      </c>
      <c r="J26" s="43">
        <v>31725</v>
      </c>
      <c r="K26" s="42">
        <f t="shared" si="2"/>
        <v>31700</v>
      </c>
      <c r="L26" s="50">
        <v>32450</v>
      </c>
      <c r="M26" s="49">
        <v>1.2512000000000001</v>
      </c>
      <c r="N26" s="49">
        <v>1.0720000000000001</v>
      </c>
      <c r="O26" s="48">
        <v>155.56</v>
      </c>
      <c r="P26" s="41">
        <v>25935.1</v>
      </c>
      <c r="Q26" s="41">
        <v>25800.78</v>
      </c>
      <c r="R26" s="47">
        <f t="shared" si="3"/>
        <v>30270.5223880597</v>
      </c>
      <c r="S26" s="46">
        <v>1.2519</v>
      </c>
    </row>
    <row r="27" spans="2:19" x14ac:dyDescent="0.2">
      <c r="B27" s="45">
        <v>45408</v>
      </c>
      <c r="C27" s="44">
        <v>33100</v>
      </c>
      <c r="D27" s="43">
        <v>33125</v>
      </c>
      <c r="E27" s="42">
        <f t="shared" si="0"/>
        <v>33112.5</v>
      </c>
      <c r="F27" s="44">
        <v>33150</v>
      </c>
      <c r="G27" s="43">
        <v>33200</v>
      </c>
      <c r="H27" s="42">
        <f t="shared" si="1"/>
        <v>33175</v>
      </c>
      <c r="I27" s="44">
        <v>32595</v>
      </c>
      <c r="J27" s="43">
        <v>32645</v>
      </c>
      <c r="K27" s="42">
        <f t="shared" si="2"/>
        <v>32620</v>
      </c>
      <c r="L27" s="50">
        <v>33125</v>
      </c>
      <c r="M27" s="49">
        <v>1.2511000000000001</v>
      </c>
      <c r="N27" s="49">
        <v>1.0716000000000001</v>
      </c>
      <c r="O27" s="48">
        <v>156.82</v>
      </c>
      <c r="P27" s="41">
        <v>26476.7</v>
      </c>
      <c r="Q27" s="41">
        <v>26523.93</v>
      </c>
      <c r="R27" s="47">
        <f t="shared" si="3"/>
        <v>30911.720791340049</v>
      </c>
      <c r="S27" s="46">
        <v>1.2517</v>
      </c>
    </row>
    <row r="28" spans="2:19" x14ac:dyDescent="0.2">
      <c r="B28" s="45">
        <v>45411</v>
      </c>
      <c r="C28" s="44">
        <v>32625</v>
      </c>
      <c r="D28" s="43">
        <v>32675</v>
      </c>
      <c r="E28" s="42">
        <f t="shared" si="0"/>
        <v>32650</v>
      </c>
      <c r="F28" s="44">
        <v>32500</v>
      </c>
      <c r="G28" s="43">
        <v>32550</v>
      </c>
      <c r="H28" s="42">
        <f t="shared" si="1"/>
        <v>32525</v>
      </c>
      <c r="I28" s="44">
        <v>31940</v>
      </c>
      <c r="J28" s="43">
        <v>31990</v>
      </c>
      <c r="K28" s="42">
        <f t="shared" si="2"/>
        <v>31965</v>
      </c>
      <c r="L28" s="50">
        <v>32675</v>
      </c>
      <c r="M28" s="49">
        <v>1.2531000000000001</v>
      </c>
      <c r="N28" s="49">
        <v>1.0714999999999999</v>
      </c>
      <c r="O28" s="48">
        <v>156.22999999999999</v>
      </c>
      <c r="P28" s="41">
        <v>26075.33</v>
      </c>
      <c r="Q28" s="41">
        <v>25961.08</v>
      </c>
      <c r="R28" s="47">
        <f t="shared" si="3"/>
        <v>30494.633691087263</v>
      </c>
      <c r="S28" s="46">
        <v>1.2538</v>
      </c>
    </row>
    <row r="29" spans="2:19" x14ac:dyDescent="0.2">
      <c r="B29" s="45">
        <v>45412</v>
      </c>
      <c r="C29" s="44">
        <v>32250</v>
      </c>
      <c r="D29" s="43">
        <v>32300</v>
      </c>
      <c r="E29" s="42">
        <f t="shared" si="0"/>
        <v>32275</v>
      </c>
      <c r="F29" s="44">
        <v>32100</v>
      </c>
      <c r="G29" s="43">
        <v>32150</v>
      </c>
      <c r="H29" s="42">
        <f t="shared" si="1"/>
        <v>32125</v>
      </c>
      <c r="I29" s="44">
        <v>31620</v>
      </c>
      <c r="J29" s="43">
        <v>31670</v>
      </c>
      <c r="K29" s="42">
        <f t="shared" si="2"/>
        <v>31645</v>
      </c>
      <c r="L29" s="50">
        <v>32300</v>
      </c>
      <c r="M29" s="49">
        <v>1.254</v>
      </c>
      <c r="N29" s="49">
        <v>1.0720000000000001</v>
      </c>
      <c r="O29" s="48">
        <v>156.96</v>
      </c>
      <c r="P29" s="41">
        <v>25757.58</v>
      </c>
      <c r="Q29" s="41">
        <v>25625.7</v>
      </c>
      <c r="R29" s="47">
        <f t="shared" si="3"/>
        <v>30130.59701492537</v>
      </c>
      <c r="S29" s="46">
        <v>1.2545999999999999</v>
      </c>
    </row>
    <row r="30" spans="2:19" x14ac:dyDescent="0.2">
      <c r="B30" s="40" t="s">
        <v>11</v>
      </c>
      <c r="C30" s="39">
        <f>ROUND(AVERAGE(C9:C29),2)</f>
        <v>31813.33</v>
      </c>
      <c r="D30" s="38">
        <f>ROUND(AVERAGE(D9:D29),2)</f>
        <v>31844.76</v>
      </c>
      <c r="E30" s="37">
        <f>ROUND(AVERAGE(C30:D30),2)</f>
        <v>31829.05</v>
      </c>
      <c r="F30" s="39">
        <f>ROUND(AVERAGE(F9:F29),2)</f>
        <v>31668.57</v>
      </c>
      <c r="G30" s="38">
        <f>ROUND(AVERAGE(G9:G29),2)</f>
        <v>31710.240000000002</v>
      </c>
      <c r="H30" s="37">
        <f>ROUND(AVERAGE(F30:G30),2)</f>
        <v>31689.41</v>
      </c>
      <c r="I30" s="39">
        <f>ROUND(AVERAGE(I9:I29),2)</f>
        <v>31118.81</v>
      </c>
      <c r="J30" s="38">
        <f>ROUND(AVERAGE(J9:J29),2)</f>
        <v>31168.81</v>
      </c>
      <c r="K30" s="37">
        <f>ROUND(AVERAGE(I30:J30),2)</f>
        <v>31143.81</v>
      </c>
      <c r="L30" s="36">
        <f>ROUND(AVERAGE(L9:L29),2)</f>
        <v>31844.76</v>
      </c>
      <c r="M30" s="35">
        <f>ROUND(AVERAGE(M9:M29),4)</f>
        <v>1.2524</v>
      </c>
      <c r="N30" s="34">
        <f>ROUND(AVERAGE(N9:N29),4)</f>
        <v>1.0727</v>
      </c>
      <c r="O30" s="167">
        <f>ROUND(AVERAGE(O9:O29),2)</f>
        <v>153.84</v>
      </c>
      <c r="P30" s="33">
        <f>AVERAGE(P9:P29)</f>
        <v>25438.151904761908</v>
      </c>
      <c r="Q30" s="33">
        <f>AVERAGE(Q9:Q29)</f>
        <v>25316.235714285711</v>
      </c>
      <c r="R30" s="33">
        <f>AVERAGE(R9:R29)</f>
        <v>29696.686970486473</v>
      </c>
      <c r="S30" s="32">
        <f>AVERAGE(S9:S29)</f>
        <v>1.2530380952380948</v>
      </c>
    </row>
    <row r="31" spans="2:19" x14ac:dyDescent="0.2">
      <c r="B31" s="31" t="s">
        <v>12</v>
      </c>
      <c r="C31" s="30">
        <f t="shared" ref="C31:S31" si="4">MAX(C9:C29)</f>
        <v>35665</v>
      </c>
      <c r="D31" s="29">
        <f t="shared" si="4"/>
        <v>35685</v>
      </c>
      <c r="E31" s="28">
        <f t="shared" si="4"/>
        <v>35675</v>
      </c>
      <c r="F31" s="30">
        <f t="shared" si="4"/>
        <v>35275</v>
      </c>
      <c r="G31" s="29">
        <f t="shared" si="4"/>
        <v>35325</v>
      </c>
      <c r="H31" s="28">
        <f t="shared" si="4"/>
        <v>35300</v>
      </c>
      <c r="I31" s="30">
        <f t="shared" si="4"/>
        <v>34680</v>
      </c>
      <c r="J31" s="29">
        <f t="shared" si="4"/>
        <v>34730</v>
      </c>
      <c r="K31" s="28">
        <f t="shared" si="4"/>
        <v>34705</v>
      </c>
      <c r="L31" s="27">
        <f t="shared" si="4"/>
        <v>35685</v>
      </c>
      <c r="M31" s="26">
        <f t="shared" si="4"/>
        <v>1.2695000000000001</v>
      </c>
      <c r="N31" s="25">
        <f t="shared" si="4"/>
        <v>1.0861000000000001</v>
      </c>
      <c r="O31" s="24">
        <f t="shared" si="4"/>
        <v>156.96</v>
      </c>
      <c r="P31" s="23">
        <f t="shared" si="4"/>
        <v>28685.69</v>
      </c>
      <c r="Q31" s="23">
        <f t="shared" si="4"/>
        <v>28381.89</v>
      </c>
      <c r="R31" s="23">
        <f t="shared" si="4"/>
        <v>33500.751032669927</v>
      </c>
      <c r="S31" s="22">
        <f t="shared" si="4"/>
        <v>1.2702</v>
      </c>
    </row>
    <row r="32" spans="2:19" ht="13.5" thickBot="1" x14ac:dyDescent="0.25">
      <c r="B32" s="21" t="s">
        <v>13</v>
      </c>
      <c r="C32" s="20">
        <f t="shared" ref="C32:S32" si="5">MIN(C9:C29)</f>
        <v>27835</v>
      </c>
      <c r="D32" s="19">
        <f t="shared" si="5"/>
        <v>27845</v>
      </c>
      <c r="E32" s="18">
        <f t="shared" si="5"/>
        <v>27840</v>
      </c>
      <c r="F32" s="20">
        <f t="shared" si="5"/>
        <v>27825</v>
      </c>
      <c r="G32" s="19">
        <f t="shared" si="5"/>
        <v>27850</v>
      </c>
      <c r="H32" s="18">
        <f t="shared" si="5"/>
        <v>27837.5</v>
      </c>
      <c r="I32" s="20">
        <f t="shared" si="5"/>
        <v>27385</v>
      </c>
      <c r="J32" s="19">
        <f t="shared" si="5"/>
        <v>27435</v>
      </c>
      <c r="K32" s="18">
        <f t="shared" si="5"/>
        <v>27410</v>
      </c>
      <c r="L32" s="17">
        <f t="shared" si="5"/>
        <v>27845</v>
      </c>
      <c r="M32" s="16">
        <f t="shared" si="5"/>
        <v>1.2316</v>
      </c>
      <c r="N32" s="15">
        <f t="shared" si="5"/>
        <v>1.0634999999999999</v>
      </c>
      <c r="O32" s="14">
        <f t="shared" si="5"/>
        <v>151.38</v>
      </c>
      <c r="P32" s="13">
        <f t="shared" si="5"/>
        <v>22144.9</v>
      </c>
      <c r="Q32" s="13">
        <f t="shared" si="5"/>
        <v>22136.560000000001</v>
      </c>
      <c r="R32" s="13">
        <f t="shared" si="5"/>
        <v>25897.507440476191</v>
      </c>
      <c r="S32" s="12">
        <f t="shared" si="5"/>
        <v>1.2323</v>
      </c>
    </row>
    <row r="34" spans="2:14" x14ac:dyDescent="0.2">
      <c r="B34" s="6" t="s">
        <v>14</v>
      </c>
      <c r="C34" s="8"/>
      <c r="D34" s="8"/>
      <c r="E34" s="7"/>
      <c r="F34" s="8"/>
      <c r="G34" s="8"/>
      <c r="H34" s="7"/>
      <c r="I34" s="8"/>
      <c r="J34" s="8"/>
      <c r="K34" s="7"/>
      <c r="L34" s="8"/>
      <c r="M34" s="8"/>
      <c r="N34" s="7"/>
    </row>
    <row r="35" spans="2:14" x14ac:dyDescent="0.2">
      <c r="B35" s="6" t="s">
        <v>15</v>
      </c>
      <c r="C35" s="8"/>
      <c r="D35" s="8"/>
      <c r="E35" s="7"/>
      <c r="F35" s="8"/>
      <c r="G35" s="8"/>
      <c r="H35" s="7"/>
      <c r="I35" s="8"/>
      <c r="J35" s="8"/>
      <c r="K35" s="7"/>
      <c r="L35" s="8"/>
      <c r="M35" s="8"/>
      <c r="N35" s="7"/>
    </row>
  </sheetData>
  <mergeCells count="7">
    <mergeCell ref="P7:Q7"/>
    <mergeCell ref="S7:S8"/>
    <mergeCell ref="C7:E7"/>
    <mergeCell ref="F7:H7"/>
    <mergeCell ref="I7:K7"/>
    <mergeCell ref="L7:L8"/>
    <mergeCell ref="M7:O7"/>
  </mergeCells>
  <phoneticPr fontId="7" type="noConversion"/>
  <printOptions horizontalCentered="1" verticalCentered="1" gridLines="1" gridLinesSet="0"/>
  <pageMargins left="0.19685039370078741" right="0.19685039370078741" top="0.98425196850393704" bottom="0.98425196850393704" header="0.51181102362204722" footer="0.51181102362204722"/>
  <pageSetup paperSize="9" scale="96" orientation="landscape" horizontalDpi="204" verticalDpi="196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3:Y35"/>
  <sheetViews>
    <sheetView workbookViewId="0">
      <pane ySplit="8" topLeftCell="A9" activePane="bottomLeft" state="frozen"/>
      <selection activeCell="C46" sqref="C46"/>
      <selection pane="bottomLeft"/>
    </sheetView>
  </sheetViews>
  <sheetFormatPr baseColWidth="10" defaultColWidth="9.140625" defaultRowHeight="12.75" x14ac:dyDescent="0.2"/>
  <cols>
    <col min="2" max="2" width="9.7109375" bestFit="1" customWidth="1"/>
    <col min="3" max="3" width="12.42578125" style="4" bestFit="1" customWidth="1"/>
    <col min="4" max="4" width="12" style="4" bestFit="1" customWidth="1"/>
    <col min="5" max="5" width="9.42578125" bestFit="1" customWidth="1"/>
    <col min="6" max="7" width="10.7109375" style="4" customWidth="1"/>
    <col min="8" max="8" width="10.7109375" customWidth="1"/>
    <col min="9" max="10" width="10.7109375" style="4" customWidth="1"/>
    <col min="11" max="11" width="10.7109375" customWidth="1"/>
    <col min="12" max="13" width="10.7109375" style="4" customWidth="1"/>
    <col min="14" max="14" width="10.7109375" customWidth="1"/>
    <col min="15" max="16" width="10.7109375" style="4" customWidth="1"/>
    <col min="17" max="17" width="10.7109375" customWidth="1"/>
    <col min="18" max="18" width="12.5703125" style="4" bestFit="1" customWidth="1"/>
    <col min="19" max="19" width="10" style="4" bestFit="1" customWidth="1"/>
    <col min="20" max="20" width="14.140625" bestFit="1" customWidth="1"/>
    <col min="21" max="21" width="12.5703125" style="4" bestFit="1" customWidth="1"/>
    <col min="22" max="22" width="10.5703125" bestFit="1" customWidth="1"/>
    <col min="23" max="23" width="11.28515625" bestFit="1" customWidth="1"/>
    <col min="24" max="24" width="14.140625" bestFit="1" customWidth="1"/>
    <col min="25" max="25" width="10.5703125" bestFit="1" customWidth="1"/>
  </cols>
  <sheetData>
    <row r="3" spans="1:25" ht="15.75" x14ac:dyDescent="0.25">
      <c r="B3" s="5" t="s">
        <v>19</v>
      </c>
    </row>
    <row r="4" spans="1:25" x14ac:dyDescent="0.2">
      <c r="B4" s="58" t="s">
        <v>25</v>
      </c>
    </row>
    <row r="6" spans="1:25" ht="13.5" thickBot="1" x14ac:dyDescent="0.25">
      <c r="B6" s="1">
        <v>45384</v>
      </c>
    </row>
    <row r="7" spans="1:25" ht="13.5" thickBot="1" x14ac:dyDescent="0.25">
      <c r="B7" s="57"/>
      <c r="C7" s="173" t="s">
        <v>0</v>
      </c>
      <c r="D7" s="175"/>
      <c r="E7" s="174"/>
      <c r="F7" s="173" t="s">
        <v>2</v>
      </c>
      <c r="G7" s="175"/>
      <c r="H7" s="174"/>
      <c r="I7" s="176" t="s">
        <v>24</v>
      </c>
      <c r="J7" s="177"/>
      <c r="K7" s="178"/>
      <c r="L7" s="176" t="s">
        <v>23</v>
      </c>
      <c r="M7" s="177"/>
      <c r="N7" s="178"/>
      <c r="O7" s="176" t="s">
        <v>22</v>
      </c>
      <c r="P7" s="177"/>
      <c r="Q7" s="178"/>
      <c r="R7" s="168" t="s">
        <v>4</v>
      </c>
      <c r="S7" s="170" t="s">
        <v>21</v>
      </c>
      <c r="T7" s="171"/>
      <c r="U7" s="172"/>
      <c r="V7" s="173" t="s">
        <v>5</v>
      </c>
      <c r="W7" s="174"/>
      <c r="X7" s="9" t="s">
        <v>18</v>
      </c>
      <c r="Y7" s="168" t="s">
        <v>20</v>
      </c>
    </row>
    <row r="8" spans="1:25" ht="13.5" thickBot="1" x14ac:dyDescent="0.25">
      <c r="A8" s="3"/>
      <c r="B8" s="56"/>
      <c r="C8" s="52" t="s">
        <v>6</v>
      </c>
      <c r="D8" s="52" t="s">
        <v>7</v>
      </c>
      <c r="E8" s="55" t="s">
        <v>1</v>
      </c>
      <c r="F8" s="52" t="s">
        <v>6</v>
      </c>
      <c r="G8" s="52" t="s">
        <v>7</v>
      </c>
      <c r="H8" s="55" t="s">
        <v>1</v>
      </c>
      <c r="I8" s="52" t="s">
        <v>6</v>
      </c>
      <c r="J8" s="52" t="s">
        <v>7</v>
      </c>
      <c r="K8" s="55" t="s">
        <v>1</v>
      </c>
      <c r="L8" s="52" t="s">
        <v>6</v>
      </c>
      <c r="M8" s="52" t="s">
        <v>7</v>
      </c>
      <c r="N8" s="55" t="s">
        <v>1</v>
      </c>
      <c r="O8" s="52" t="s">
        <v>6</v>
      </c>
      <c r="P8" s="52" t="s">
        <v>7</v>
      </c>
      <c r="Q8" s="55" t="s">
        <v>1</v>
      </c>
      <c r="R8" s="169"/>
      <c r="S8" s="54" t="s">
        <v>10</v>
      </c>
      <c r="T8" s="53" t="s">
        <v>16</v>
      </c>
      <c r="U8" s="10" t="s">
        <v>17</v>
      </c>
      <c r="V8" s="52" t="s">
        <v>8</v>
      </c>
      <c r="W8" s="52" t="s">
        <v>9</v>
      </c>
      <c r="X8" s="11" t="s">
        <v>8</v>
      </c>
      <c r="Y8" s="169" t="s">
        <v>20</v>
      </c>
    </row>
    <row r="9" spans="1:25" x14ac:dyDescent="0.2">
      <c r="B9" s="45">
        <v>45384</v>
      </c>
      <c r="C9" s="44">
        <v>16950</v>
      </c>
      <c r="D9" s="43">
        <v>17000</v>
      </c>
      <c r="E9" s="42">
        <f t="shared" ref="E9:E29" si="0">AVERAGE(C9:D9)</f>
        <v>16975</v>
      </c>
      <c r="F9" s="44">
        <v>17085</v>
      </c>
      <c r="G9" s="43">
        <v>17100</v>
      </c>
      <c r="H9" s="42">
        <f t="shared" ref="H9:H29" si="1">AVERAGE(F9:G9)</f>
        <v>17092.5</v>
      </c>
      <c r="I9" s="44">
        <v>18315</v>
      </c>
      <c r="J9" s="43">
        <v>18365</v>
      </c>
      <c r="K9" s="42">
        <f t="shared" ref="K9:K29" si="2">AVERAGE(I9:J9)</f>
        <v>18340</v>
      </c>
      <c r="L9" s="44">
        <v>19050</v>
      </c>
      <c r="M9" s="43">
        <v>19100</v>
      </c>
      <c r="N9" s="42">
        <f t="shared" ref="N9:N29" si="3">AVERAGE(L9:M9)</f>
        <v>19075</v>
      </c>
      <c r="O9" s="44">
        <v>19800</v>
      </c>
      <c r="P9" s="43">
        <v>19850</v>
      </c>
      <c r="Q9" s="42">
        <f t="shared" ref="Q9:Q29" si="4">AVERAGE(O9:P9)</f>
        <v>19825</v>
      </c>
      <c r="R9" s="50">
        <v>17000</v>
      </c>
      <c r="S9" s="49">
        <v>1.2574000000000001</v>
      </c>
      <c r="T9" s="51">
        <v>1.0751999999999999</v>
      </c>
      <c r="U9" s="48">
        <v>151.66</v>
      </c>
      <c r="V9" s="41">
        <v>13519.96</v>
      </c>
      <c r="W9" s="41">
        <v>13591.92</v>
      </c>
      <c r="X9" s="47">
        <f t="shared" ref="X9:X29" si="5">R9/T9</f>
        <v>15811.011904761906</v>
      </c>
      <c r="Y9" s="46">
        <v>1.2581</v>
      </c>
    </row>
    <row r="10" spans="1:25" x14ac:dyDescent="0.2">
      <c r="B10" s="45">
        <v>45385</v>
      </c>
      <c r="C10" s="44">
        <v>16860</v>
      </c>
      <c r="D10" s="43">
        <v>16870</v>
      </c>
      <c r="E10" s="42">
        <f t="shared" si="0"/>
        <v>16865</v>
      </c>
      <c r="F10" s="44">
        <v>17060</v>
      </c>
      <c r="G10" s="43">
        <v>17080</v>
      </c>
      <c r="H10" s="42">
        <f t="shared" si="1"/>
        <v>17070</v>
      </c>
      <c r="I10" s="44">
        <v>18290</v>
      </c>
      <c r="J10" s="43">
        <v>18340</v>
      </c>
      <c r="K10" s="42">
        <f t="shared" si="2"/>
        <v>18315</v>
      </c>
      <c r="L10" s="44">
        <v>19015</v>
      </c>
      <c r="M10" s="43">
        <v>19065</v>
      </c>
      <c r="N10" s="42">
        <f t="shared" si="3"/>
        <v>19040</v>
      </c>
      <c r="O10" s="44">
        <v>19765</v>
      </c>
      <c r="P10" s="43">
        <v>19815</v>
      </c>
      <c r="Q10" s="42">
        <f t="shared" si="4"/>
        <v>19790</v>
      </c>
      <c r="R10" s="50">
        <v>16870</v>
      </c>
      <c r="S10" s="49">
        <v>1.2578</v>
      </c>
      <c r="T10" s="49">
        <v>1.0784</v>
      </c>
      <c r="U10" s="48">
        <v>151.78</v>
      </c>
      <c r="V10" s="41">
        <v>13412.31</v>
      </c>
      <c r="W10" s="41">
        <v>13572.79</v>
      </c>
      <c r="X10" s="47">
        <f t="shared" si="5"/>
        <v>15643.545994065282</v>
      </c>
      <c r="Y10" s="46">
        <v>1.2584</v>
      </c>
    </row>
    <row r="11" spans="1:25" x14ac:dyDescent="0.2">
      <c r="B11" s="45">
        <v>45386</v>
      </c>
      <c r="C11" s="44">
        <v>17225</v>
      </c>
      <c r="D11" s="43">
        <v>17230</v>
      </c>
      <c r="E11" s="42">
        <f t="shared" si="0"/>
        <v>17227.5</v>
      </c>
      <c r="F11" s="44">
        <v>17400</v>
      </c>
      <c r="G11" s="43">
        <v>17425</v>
      </c>
      <c r="H11" s="42">
        <f t="shared" si="1"/>
        <v>17412.5</v>
      </c>
      <c r="I11" s="44">
        <v>18625</v>
      </c>
      <c r="J11" s="43">
        <v>18675</v>
      </c>
      <c r="K11" s="42">
        <f t="shared" si="2"/>
        <v>18650</v>
      </c>
      <c r="L11" s="44">
        <v>19350</v>
      </c>
      <c r="M11" s="43">
        <v>19400</v>
      </c>
      <c r="N11" s="42">
        <f t="shared" si="3"/>
        <v>19375</v>
      </c>
      <c r="O11" s="44">
        <v>20100</v>
      </c>
      <c r="P11" s="43">
        <v>20150</v>
      </c>
      <c r="Q11" s="42">
        <f t="shared" si="4"/>
        <v>20125</v>
      </c>
      <c r="R11" s="50">
        <v>17230</v>
      </c>
      <c r="S11" s="49">
        <v>1.2650999999999999</v>
      </c>
      <c r="T11" s="49">
        <v>1.0852999999999999</v>
      </c>
      <c r="U11" s="48">
        <v>151.75</v>
      </c>
      <c r="V11" s="41">
        <v>13619.48</v>
      </c>
      <c r="W11" s="41">
        <v>13766</v>
      </c>
      <c r="X11" s="47">
        <f t="shared" si="5"/>
        <v>15875.794711139779</v>
      </c>
      <c r="Y11" s="46">
        <v>1.2658</v>
      </c>
    </row>
    <row r="12" spans="1:25" x14ac:dyDescent="0.2">
      <c r="B12" s="45">
        <v>45387</v>
      </c>
      <c r="C12" s="44">
        <v>17450</v>
      </c>
      <c r="D12" s="43">
        <v>17475</v>
      </c>
      <c r="E12" s="42">
        <f t="shared" si="0"/>
        <v>17462.5</v>
      </c>
      <c r="F12" s="44">
        <v>17695</v>
      </c>
      <c r="G12" s="43">
        <v>17715</v>
      </c>
      <c r="H12" s="42">
        <f t="shared" si="1"/>
        <v>17705</v>
      </c>
      <c r="I12" s="44">
        <v>18910</v>
      </c>
      <c r="J12" s="43">
        <v>18960</v>
      </c>
      <c r="K12" s="42">
        <f t="shared" si="2"/>
        <v>18935</v>
      </c>
      <c r="L12" s="44">
        <v>19610</v>
      </c>
      <c r="M12" s="43">
        <v>19660</v>
      </c>
      <c r="N12" s="42">
        <f t="shared" si="3"/>
        <v>19635</v>
      </c>
      <c r="O12" s="44">
        <v>20360</v>
      </c>
      <c r="P12" s="43">
        <v>20410</v>
      </c>
      <c r="Q12" s="42">
        <f t="shared" si="4"/>
        <v>20385</v>
      </c>
      <c r="R12" s="50">
        <v>17475</v>
      </c>
      <c r="S12" s="49">
        <v>1.2633000000000001</v>
      </c>
      <c r="T12" s="49">
        <v>1.0834999999999999</v>
      </c>
      <c r="U12" s="48">
        <v>151.38</v>
      </c>
      <c r="V12" s="41">
        <v>13832.82</v>
      </c>
      <c r="W12" s="41">
        <v>14015.03</v>
      </c>
      <c r="X12" s="47">
        <f t="shared" si="5"/>
        <v>16128.287955699125</v>
      </c>
      <c r="Y12" s="46">
        <v>1.264</v>
      </c>
    </row>
    <row r="13" spans="1:25" x14ac:dyDescent="0.2">
      <c r="B13" s="45">
        <v>45390</v>
      </c>
      <c r="C13" s="44">
        <v>17675</v>
      </c>
      <c r="D13" s="43">
        <v>17700</v>
      </c>
      <c r="E13" s="42">
        <f t="shared" si="0"/>
        <v>17687.5</v>
      </c>
      <c r="F13" s="44">
        <v>17870</v>
      </c>
      <c r="G13" s="43">
        <v>17875</v>
      </c>
      <c r="H13" s="42">
        <f t="shared" si="1"/>
        <v>17872.5</v>
      </c>
      <c r="I13" s="44">
        <v>19055</v>
      </c>
      <c r="J13" s="43">
        <v>19105</v>
      </c>
      <c r="K13" s="42">
        <f t="shared" si="2"/>
        <v>19080</v>
      </c>
      <c r="L13" s="44">
        <v>19745</v>
      </c>
      <c r="M13" s="43">
        <v>19795</v>
      </c>
      <c r="N13" s="42">
        <f t="shared" si="3"/>
        <v>19770</v>
      </c>
      <c r="O13" s="44">
        <v>20495</v>
      </c>
      <c r="P13" s="43">
        <v>20545</v>
      </c>
      <c r="Q13" s="42">
        <f t="shared" si="4"/>
        <v>20520</v>
      </c>
      <c r="R13" s="50">
        <v>17700</v>
      </c>
      <c r="S13" s="49">
        <v>1.2619</v>
      </c>
      <c r="T13" s="49">
        <v>1.0824</v>
      </c>
      <c r="U13" s="48">
        <v>151.93</v>
      </c>
      <c r="V13" s="41">
        <v>14026.47</v>
      </c>
      <c r="W13" s="41">
        <v>14157.29</v>
      </c>
      <c r="X13" s="47">
        <f t="shared" si="5"/>
        <v>16352.549889135254</v>
      </c>
      <c r="Y13" s="46">
        <v>1.2625999999999999</v>
      </c>
    </row>
    <row r="14" spans="1:25" x14ac:dyDescent="0.2">
      <c r="B14" s="45">
        <v>45391</v>
      </c>
      <c r="C14" s="44">
        <v>17775</v>
      </c>
      <c r="D14" s="43">
        <v>17780</v>
      </c>
      <c r="E14" s="42">
        <f t="shared" si="0"/>
        <v>17777.5</v>
      </c>
      <c r="F14" s="44">
        <v>17990</v>
      </c>
      <c r="G14" s="43">
        <v>18000</v>
      </c>
      <c r="H14" s="42">
        <f t="shared" si="1"/>
        <v>17995</v>
      </c>
      <c r="I14" s="44">
        <v>19190</v>
      </c>
      <c r="J14" s="43">
        <v>19240</v>
      </c>
      <c r="K14" s="42">
        <f t="shared" si="2"/>
        <v>19215</v>
      </c>
      <c r="L14" s="44">
        <v>19890</v>
      </c>
      <c r="M14" s="43">
        <v>19940</v>
      </c>
      <c r="N14" s="42">
        <f t="shared" si="3"/>
        <v>19915</v>
      </c>
      <c r="O14" s="44">
        <v>20640</v>
      </c>
      <c r="P14" s="43">
        <v>20690</v>
      </c>
      <c r="Q14" s="42">
        <f t="shared" si="4"/>
        <v>20665</v>
      </c>
      <c r="R14" s="50">
        <v>17780</v>
      </c>
      <c r="S14" s="49">
        <v>1.268</v>
      </c>
      <c r="T14" s="49">
        <v>1.0861000000000001</v>
      </c>
      <c r="U14" s="48">
        <v>151.84</v>
      </c>
      <c r="V14" s="41">
        <v>14022.08</v>
      </c>
      <c r="W14" s="41">
        <v>14187.75</v>
      </c>
      <c r="X14" s="47">
        <f t="shared" si="5"/>
        <v>16370.499953963723</v>
      </c>
      <c r="Y14" s="46">
        <v>1.2686999999999999</v>
      </c>
    </row>
    <row r="15" spans="1:25" x14ac:dyDescent="0.2">
      <c r="B15" s="45">
        <v>45392</v>
      </c>
      <c r="C15" s="44">
        <v>18580</v>
      </c>
      <c r="D15" s="43">
        <v>18585</v>
      </c>
      <c r="E15" s="42">
        <f t="shared" si="0"/>
        <v>18582.5</v>
      </c>
      <c r="F15" s="44">
        <v>18790</v>
      </c>
      <c r="G15" s="43">
        <v>18800</v>
      </c>
      <c r="H15" s="42">
        <f t="shared" si="1"/>
        <v>18795</v>
      </c>
      <c r="I15" s="44">
        <v>19980</v>
      </c>
      <c r="J15" s="43">
        <v>20030</v>
      </c>
      <c r="K15" s="42">
        <f t="shared" si="2"/>
        <v>20005</v>
      </c>
      <c r="L15" s="44">
        <v>20680</v>
      </c>
      <c r="M15" s="43">
        <v>20730</v>
      </c>
      <c r="N15" s="42">
        <f t="shared" si="3"/>
        <v>20705</v>
      </c>
      <c r="O15" s="44">
        <v>21420</v>
      </c>
      <c r="P15" s="43">
        <v>21470</v>
      </c>
      <c r="Q15" s="42">
        <f t="shared" si="4"/>
        <v>21445</v>
      </c>
      <c r="R15" s="50">
        <v>18585</v>
      </c>
      <c r="S15" s="49">
        <v>1.2695000000000001</v>
      </c>
      <c r="T15" s="49">
        <v>1.0855999999999999</v>
      </c>
      <c r="U15" s="48">
        <v>151.85</v>
      </c>
      <c r="V15" s="41">
        <v>14639.62</v>
      </c>
      <c r="W15" s="41">
        <v>14800.82</v>
      </c>
      <c r="X15" s="47">
        <f t="shared" si="5"/>
        <v>17119.565217391308</v>
      </c>
      <c r="Y15" s="46">
        <v>1.2702</v>
      </c>
    </row>
    <row r="16" spans="1:25" x14ac:dyDescent="0.2">
      <c r="B16" s="45">
        <v>45393</v>
      </c>
      <c r="C16" s="44">
        <v>17710</v>
      </c>
      <c r="D16" s="43">
        <v>17715</v>
      </c>
      <c r="E16" s="42">
        <f t="shared" si="0"/>
        <v>17712.5</v>
      </c>
      <c r="F16" s="44">
        <v>17900</v>
      </c>
      <c r="G16" s="43">
        <v>17910</v>
      </c>
      <c r="H16" s="42">
        <f t="shared" si="1"/>
        <v>17905</v>
      </c>
      <c r="I16" s="44">
        <v>19080</v>
      </c>
      <c r="J16" s="43">
        <v>19130</v>
      </c>
      <c r="K16" s="42">
        <f t="shared" si="2"/>
        <v>19105</v>
      </c>
      <c r="L16" s="44">
        <v>19755</v>
      </c>
      <c r="M16" s="43">
        <v>19805</v>
      </c>
      <c r="N16" s="42">
        <f t="shared" si="3"/>
        <v>19780</v>
      </c>
      <c r="O16" s="44">
        <v>20490</v>
      </c>
      <c r="P16" s="43">
        <v>20540</v>
      </c>
      <c r="Q16" s="42">
        <f t="shared" si="4"/>
        <v>20515</v>
      </c>
      <c r="R16" s="50">
        <v>17715</v>
      </c>
      <c r="S16" s="49">
        <v>1.2539</v>
      </c>
      <c r="T16" s="49">
        <v>1.0729</v>
      </c>
      <c r="U16" s="48">
        <v>153.09</v>
      </c>
      <c r="V16" s="41">
        <v>14127.92</v>
      </c>
      <c r="W16" s="41">
        <v>14275.47</v>
      </c>
      <c r="X16" s="47">
        <f t="shared" si="5"/>
        <v>16511.324447758412</v>
      </c>
      <c r="Y16" s="46">
        <v>1.2545999999999999</v>
      </c>
    </row>
    <row r="17" spans="2:25" x14ac:dyDescent="0.2">
      <c r="B17" s="45">
        <v>45394</v>
      </c>
      <c r="C17" s="44">
        <v>17760</v>
      </c>
      <c r="D17" s="43">
        <v>17780</v>
      </c>
      <c r="E17" s="42">
        <f t="shared" si="0"/>
        <v>17770</v>
      </c>
      <c r="F17" s="44">
        <v>18000</v>
      </c>
      <c r="G17" s="43">
        <v>18020</v>
      </c>
      <c r="H17" s="42">
        <f t="shared" si="1"/>
        <v>18010</v>
      </c>
      <c r="I17" s="44">
        <v>19180</v>
      </c>
      <c r="J17" s="43">
        <v>19230</v>
      </c>
      <c r="K17" s="42">
        <f t="shared" si="2"/>
        <v>19205</v>
      </c>
      <c r="L17" s="44">
        <v>19880</v>
      </c>
      <c r="M17" s="43">
        <v>19930</v>
      </c>
      <c r="N17" s="42">
        <f t="shared" si="3"/>
        <v>19905</v>
      </c>
      <c r="O17" s="44">
        <v>20615</v>
      </c>
      <c r="P17" s="43">
        <v>20665</v>
      </c>
      <c r="Q17" s="42">
        <f t="shared" si="4"/>
        <v>20640</v>
      </c>
      <c r="R17" s="50">
        <v>17780</v>
      </c>
      <c r="S17" s="49">
        <v>1.2472000000000001</v>
      </c>
      <c r="T17" s="49">
        <v>1.0650999999999999</v>
      </c>
      <c r="U17" s="48">
        <v>153.16999999999999</v>
      </c>
      <c r="V17" s="41">
        <v>14255.93</v>
      </c>
      <c r="W17" s="41">
        <v>14440.26</v>
      </c>
      <c r="X17" s="47">
        <f t="shared" si="5"/>
        <v>16693.268237724158</v>
      </c>
      <c r="Y17" s="46">
        <v>1.2479</v>
      </c>
    </row>
    <row r="18" spans="2:25" x14ac:dyDescent="0.2">
      <c r="B18" s="45">
        <v>45397</v>
      </c>
      <c r="C18" s="44">
        <v>17850</v>
      </c>
      <c r="D18" s="43">
        <v>17855</v>
      </c>
      <c r="E18" s="42">
        <f t="shared" si="0"/>
        <v>17852.5</v>
      </c>
      <c r="F18" s="44">
        <v>18075</v>
      </c>
      <c r="G18" s="43">
        <v>18100</v>
      </c>
      <c r="H18" s="42">
        <f t="shared" si="1"/>
        <v>18087.5</v>
      </c>
      <c r="I18" s="44">
        <v>19210</v>
      </c>
      <c r="J18" s="43">
        <v>19260</v>
      </c>
      <c r="K18" s="42">
        <f t="shared" si="2"/>
        <v>19235</v>
      </c>
      <c r="L18" s="44">
        <v>19910</v>
      </c>
      <c r="M18" s="43">
        <v>19960</v>
      </c>
      <c r="N18" s="42">
        <f t="shared" si="3"/>
        <v>19935</v>
      </c>
      <c r="O18" s="44">
        <v>20645</v>
      </c>
      <c r="P18" s="43">
        <v>20695</v>
      </c>
      <c r="Q18" s="42">
        <f t="shared" si="4"/>
        <v>20670</v>
      </c>
      <c r="R18" s="50">
        <v>17855</v>
      </c>
      <c r="S18" s="49">
        <v>1.2478</v>
      </c>
      <c r="T18" s="49">
        <v>1.0653999999999999</v>
      </c>
      <c r="U18" s="48">
        <v>153.91999999999999</v>
      </c>
      <c r="V18" s="41">
        <v>14309.18</v>
      </c>
      <c r="W18" s="41">
        <v>14497.4</v>
      </c>
      <c r="X18" s="47">
        <f t="shared" si="5"/>
        <v>16758.963769476253</v>
      </c>
      <c r="Y18" s="46">
        <v>1.2484999999999999</v>
      </c>
    </row>
    <row r="19" spans="2:25" x14ac:dyDescent="0.2">
      <c r="B19" s="45">
        <v>45398</v>
      </c>
      <c r="C19" s="44">
        <v>17620</v>
      </c>
      <c r="D19" s="43">
        <v>17625</v>
      </c>
      <c r="E19" s="42">
        <f t="shared" si="0"/>
        <v>17622.5</v>
      </c>
      <c r="F19" s="44">
        <v>17815</v>
      </c>
      <c r="G19" s="43">
        <v>17820</v>
      </c>
      <c r="H19" s="42">
        <f t="shared" si="1"/>
        <v>17817.5</v>
      </c>
      <c r="I19" s="44">
        <v>18935</v>
      </c>
      <c r="J19" s="43">
        <v>18985</v>
      </c>
      <c r="K19" s="42">
        <f t="shared" si="2"/>
        <v>18960</v>
      </c>
      <c r="L19" s="44">
        <v>19635</v>
      </c>
      <c r="M19" s="43">
        <v>19685</v>
      </c>
      <c r="N19" s="42">
        <f t="shared" si="3"/>
        <v>19660</v>
      </c>
      <c r="O19" s="44">
        <v>20335</v>
      </c>
      <c r="P19" s="43">
        <v>20385</v>
      </c>
      <c r="Q19" s="42">
        <f t="shared" si="4"/>
        <v>20360</v>
      </c>
      <c r="R19" s="50">
        <v>17625</v>
      </c>
      <c r="S19" s="49">
        <v>1.2459</v>
      </c>
      <c r="T19" s="49">
        <v>1.0643</v>
      </c>
      <c r="U19" s="48">
        <v>154.66</v>
      </c>
      <c r="V19" s="41">
        <v>14146.4</v>
      </c>
      <c r="W19" s="41">
        <v>14294.88</v>
      </c>
      <c r="X19" s="47">
        <f t="shared" si="5"/>
        <v>16560.180400263082</v>
      </c>
      <c r="Y19" s="46">
        <v>1.2465999999999999</v>
      </c>
    </row>
    <row r="20" spans="2:25" x14ac:dyDescent="0.2">
      <c r="B20" s="45">
        <v>45399</v>
      </c>
      <c r="C20" s="44">
        <v>17850</v>
      </c>
      <c r="D20" s="43">
        <v>17870</v>
      </c>
      <c r="E20" s="42">
        <f t="shared" si="0"/>
        <v>17860</v>
      </c>
      <c r="F20" s="44">
        <v>18000</v>
      </c>
      <c r="G20" s="43">
        <v>18005</v>
      </c>
      <c r="H20" s="42">
        <f t="shared" si="1"/>
        <v>18002.5</v>
      </c>
      <c r="I20" s="44">
        <v>19125</v>
      </c>
      <c r="J20" s="43">
        <v>19175</v>
      </c>
      <c r="K20" s="42">
        <f t="shared" si="2"/>
        <v>19150</v>
      </c>
      <c r="L20" s="44">
        <v>19825</v>
      </c>
      <c r="M20" s="43">
        <v>19875</v>
      </c>
      <c r="N20" s="42">
        <f t="shared" si="3"/>
        <v>19850</v>
      </c>
      <c r="O20" s="44">
        <v>20525</v>
      </c>
      <c r="P20" s="43">
        <v>20575</v>
      </c>
      <c r="Q20" s="42">
        <f t="shared" si="4"/>
        <v>20550</v>
      </c>
      <c r="R20" s="50">
        <v>17870</v>
      </c>
      <c r="S20" s="49">
        <v>1.2457</v>
      </c>
      <c r="T20" s="49">
        <v>1.0636000000000001</v>
      </c>
      <c r="U20" s="48">
        <v>154.63999999999999</v>
      </c>
      <c r="V20" s="41">
        <v>14345.35</v>
      </c>
      <c r="W20" s="41">
        <v>14445.6</v>
      </c>
      <c r="X20" s="47">
        <f t="shared" si="5"/>
        <v>16801.429108687476</v>
      </c>
      <c r="Y20" s="46">
        <v>1.2464</v>
      </c>
    </row>
    <row r="21" spans="2:25" x14ac:dyDescent="0.2">
      <c r="B21" s="45">
        <v>45400</v>
      </c>
      <c r="C21" s="44">
        <v>18200</v>
      </c>
      <c r="D21" s="43">
        <v>18210</v>
      </c>
      <c r="E21" s="42">
        <f t="shared" si="0"/>
        <v>18205</v>
      </c>
      <c r="F21" s="44">
        <v>18410</v>
      </c>
      <c r="G21" s="43">
        <v>18415</v>
      </c>
      <c r="H21" s="42">
        <f t="shared" si="1"/>
        <v>18412.5</v>
      </c>
      <c r="I21" s="44">
        <v>19500</v>
      </c>
      <c r="J21" s="43">
        <v>19550</v>
      </c>
      <c r="K21" s="42">
        <f t="shared" si="2"/>
        <v>19525</v>
      </c>
      <c r="L21" s="44">
        <v>20180</v>
      </c>
      <c r="M21" s="43">
        <v>20230</v>
      </c>
      <c r="N21" s="42">
        <f t="shared" si="3"/>
        <v>20205</v>
      </c>
      <c r="O21" s="44">
        <v>20880</v>
      </c>
      <c r="P21" s="43">
        <v>20930</v>
      </c>
      <c r="Q21" s="42">
        <f t="shared" si="4"/>
        <v>20905</v>
      </c>
      <c r="R21" s="50">
        <v>18210</v>
      </c>
      <c r="S21" s="49">
        <v>1.2472000000000001</v>
      </c>
      <c r="T21" s="49">
        <v>1.0678000000000001</v>
      </c>
      <c r="U21" s="48">
        <v>154.38</v>
      </c>
      <c r="V21" s="41">
        <v>14600.71</v>
      </c>
      <c r="W21" s="41">
        <v>14756.79</v>
      </c>
      <c r="X21" s="47">
        <f t="shared" si="5"/>
        <v>17053.755384903539</v>
      </c>
      <c r="Y21" s="46">
        <v>1.2479</v>
      </c>
    </row>
    <row r="22" spans="2:25" x14ac:dyDescent="0.2">
      <c r="B22" s="45">
        <v>45401</v>
      </c>
      <c r="C22" s="44">
        <v>19035</v>
      </c>
      <c r="D22" s="43">
        <v>19045</v>
      </c>
      <c r="E22" s="42">
        <f t="shared" si="0"/>
        <v>19040</v>
      </c>
      <c r="F22" s="44">
        <v>19250</v>
      </c>
      <c r="G22" s="43">
        <v>19260</v>
      </c>
      <c r="H22" s="42">
        <f t="shared" si="1"/>
        <v>19255</v>
      </c>
      <c r="I22" s="44">
        <v>20310</v>
      </c>
      <c r="J22" s="43">
        <v>20360</v>
      </c>
      <c r="K22" s="42">
        <f t="shared" si="2"/>
        <v>20335</v>
      </c>
      <c r="L22" s="44">
        <v>21005</v>
      </c>
      <c r="M22" s="43">
        <v>21055</v>
      </c>
      <c r="N22" s="42">
        <f t="shared" si="3"/>
        <v>21030</v>
      </c>
      <c r="O22" s="44">
        <v>21705</v>
      </c>
      <c r="P22" s="43">
        <v>21755</v>
      </c>
      <c r="Q22" s="42">
        <f t="shared" si="4"/>
        <v>21730</v>
      </c>
      <c r="R22" s="50">
        <v>19045</v>
      </c>
      <c r="S22" s="49">
        <v>1.244</v>
      </c>
      <c r="T22" s="49">
        <v>1.0651999999999999</v>
      </c>
      <c r="U22" s="48">
        <v>154.61000000000001</v>
      </c>
      <c r="V22" s="41">
        <v>15309.49</v>
      </c>
      <c r="W22" s="41">
        <v>15473.61</v>
      </c>
      <c r="X22" s="47">
        <f t="shared" si="5"/>
        <v>17879.271498310176</v>
      </c>
      <c r="Y22" s="46">
        <v>1.2446999999999999</v>
      </c>
    </row>
    <row r="23" spans="2:25" x14ac:dyDescent="0.2">
      <c r="B23" s="45">
        <v>45404</v>
      </c>
      <c r="C23" s="44">
        <v>19010</v>
      </c>
      <c r="D23" s="43">
        <v>19015</v>
      </c>
      <c r="E23" s="42">
        <f t="shared" si="0"/>
        <v>19012.5</v>
      </c>
      <c r="F23" s="44">
        <v>19200</v>
      </c>
      <c r="G23" s="43">
        <v>19220</v>
      </c>
      <c r="H23" s="42">
        <f t="shared" si="1"/>
        <v>19210</v>
      </c>
      <c r="I23" s="44">
        <v>20260</v>
      </c>
      <c r="J23" s="43">
        <v>20310</v>
      </c>
      <c r="K23" s="42">
        <f t="shared" si="2"/>
        <v>20285</v>
      </c>
      <c r="L23" s="44">
        <v>20955</v>
      </c>
      <c r="M23" s="43">
        <v>21005</v>
      </c>
      <c r="N23" s="42">
        <f t="shared" si="3"/>
        <v>20980</v>
      </c>
      <c r="O23" s="44">
        <v>21655</v>
      </c>
      <c r="P23" s="43">
        <v>21705</v>
      </c>
      <c r="Q23" s="42">
        <f t="shared" si="4"/>
        <v>21680</v>
      </c>
      <c r="R23" s="50">
        <v>19015</v>
      </c>
      <c r="S23" s="49">
        <v>1.2316</v>
      </c>
      <c r="T23" s="49">
        <v>1.0634999999999999</v>
      </c>
      <c r="U23" s="48">
        <v>154.77000000000001</v>
      </c>
      <c r="V23" s="41">
        <v>15439.27</v>
      </c>
      <c r="W23" s="41">
        <v>15596.85</v>
      </c>
      <c r="X23" s="47">
        <f t="shared" si="5"/>
        <v>17879.642689233664</v>
      </c>
      <c r="Y23" s="46">
        <v>1.2323</v>
      </c>
    </row>
    <row r="24" spans="2:25" x14ac:dyDescent="0.2">
      <c r="B24" s="45">
        <v>45405</v>
      </c>
      <c r="C24" s="44">
        <v>18780</v>
      </c>
      <c r="D24" s="43">
        <v>18785</v>
      </c>
      <c r="E24" s="42">
        <f t="shared" si="0"/>
        <v>18782.5</v>
      </c>
      <c r="F24" s="44">
        <v>18985</v>
      </c>
      <c r="G24" s="43">
        <v>18990</v>
      </c>
      <c r="H24" s="42">
        <f t="shared" si="1"/>
        <v>18987.5</v>
      </c>
      <c r="I24" s="44">
        <v>20040</v>
      </c>
      <c r="J24" s="43">
        <v>20090</v>
      </c>
      <c r="K24" s="42">
        <f t="shared" si="2"/>
        <v>20065</v>
      </c>
      <c r="L24" s="44">
        <v>20720</v>
      </c>
      <c r="M24" s="43">
        <v>20770</v>
      </c>
      <c r="N24" s="42">
        <f t="shared" si="3"/>
        <v>20745</v>
      </c>
      <c r="O24" s="44">
        <v>21420</v>
      </c>
      <c r="P24" s="43">
        <v>21470</v>
      </c>
      <c r="Q24" s="42">
        <f t="shared" si="4"/>
        <v>21445</v>
      </c>
      <c r="R24" s="50">
        <v>18785</v>
      </c>
      <c r="S24" s="49">
        <v>1.2402</v>
      </c>
      <c r="T24" s="49">
        <v>1.0673999999999999</v>
      </c>
      <c r="U24" s="48">
        <v>154.81</v>
      </c>
      <c r="V24" s="41">
        <v>15146.75</v>
      </c>
      <c r="W24" s="41">
        <v>15303.41</v>
      </c>
      <c r="X24" s="47">
        <f t="shared" si="5"/>
        <v>17598.838298669667</v>
      </c>
      <c r="Y24" s="46">
        <v>1.2408999999999999</v>
      </c>
    </row>
    <row r="25" spans="2:25" x14ac:dyDescent="0.2">
      <c r="B25" s="45">
        <v>45406</v>
      </c>
      <c r="C25" s="44">
        <v>18980</v>
      </c>
      <c r="D25" s="43">
        <v>18985</v>
      </c>
      <c r="E25" s="42">
        <f t="shared" si="0"/>
        <v>18982.5</v>
      </c>
      <c r="F25" s="44">
        <v>19150</v>
      </c>
      <c r="G25" s="43">
        <v>19175</v>
      </c>
      <c r="H25" s="42">
        <f t="shared" si="1"/>
        <v>19162.5</v>
      </c>
      <c r="I25" s="44">
        <v>20210</v>
      </c>
      <c r="J25" s="43">
        <v>20260</v>
      </c>
      <c r="K25" s="42">
        <f t="shared" si="2"/>
        <v>20235</v>
      </c>
      <c r="L25" s="44">
        <v>20890</v>
      </c>
      <c r="M25" s="43">
        <v>20940</v>
      </c>
      <c r="N25" s="42">
        <f t="shared" si="3"/>
        <v>20915</v>
      </c>
      <c r="O25" s="44">
        <v>21590</v>
      </c>
      <c r="P25" s="43">
        <v>21640</v>
      </c>
      <c r="Q25" s="42">
        <f t="shared" si="4"/>
        <v>21615</v>
      </c>
      <c r="R25" s="50">
        <v>18985</v>
      </c>
      <c r="S25" s="49">
        <v>1.2435</v>
      </c>
      <c r="T25" s="49">
        <v>1.0689</v>
      </c>
      <c r="U25" s="48">
        <v>154.93</v>
      </c>
      <c r="V25" s="41">
        <v>15267.39</v>
      </c>
      <c r="W25" s="41">
        <v>15411.51</v>
      </c>
      <c r="X25" s="47">
        <f t="shared" si="5"/>
        <v>17761.24988305735</v>
      </c>
      <c r="Y25" s="46">
        <v>1.2442</v>
      </c>
    </row>
    <row r="26" spans="2:25" x14ac:dyDescent="0.2">
      <c r="B26" s="45">
        <v>45407</v>
      </c>
      <c r="C26" s="44">
        <v>18850</v>
      </c>
      <c r="D26" s="43">
        <v>18855</v>
      </c>
      <c r="E26" s="42">
        <f t="shared" si="0"/>
        <v>18852.5</v>
      </c>
      <c r="F26" s="44">
        <v>19070</v>
      </c>
      <c r="G26" s="43">
        <v>19080</v>
      </c>
      <c r="H26" s="42">
        <f t="shared" si="1"/>
        <v>19075</v>
      </c>
      <c r="I26" s="44">
        <v>20130</v>
      </c>
      <c r="J26" s="43">
        <v>20180</v>
      </c>
      <c r="K26" s="42">
        <f t="shared" si="2"/>
        <v>20155</v>
      </c>
      <c r="L26" s="44">
        <v>20805</v>
      </c>
      <c r="M26" s="43">
        <v>20855</v>
      </c>
      <c r="N26" s="42">
        <f t="shared" si="3"/>
        <v>20830</v>
      </c>
      <c r="O26" s="44">
        <v>21505</v>
      </c>
      <c r="P26" s="43">
        <v>21555</v>
      </c>
      <c r="Q26" s="42">
        <f t="shared" si="4"/>
        <v>21530</v>
      </c>
      <c r="R26" s="50">
        <v>18855</v>
      </c>
      <c r="S26" s="49">
        <v>1.2512000000000001</v>
      </c>
      <c r="T26" s="49">
        <v>1.0720000000000001</v>
      </c>
      <c r="U26" s="48">
        <v>155.56</v>
      </c>
      <c r="V26" s="41">
        <v>15069.53</v>
      </c>
      <c r="W26" s="41">
        <v>15240.83</v>
      </c>
      <c r="X26" s="47">
        <f t="shared" si="5"/>
        <v>17588.619402985074</v>
      </c>
      <c r="Y26" s="46">
        <v>1.2519</v>
      </c>
    </row>
    <row r="27" spans="2:25" x14ac:dyDescent="0.2">
      <c r="B27" s="45">
        <v>45408</v>
      </c>
      <c r="C27" s="44">
        <v>19175</v>
      </c>
      <c r="D27" s="43">
        <v>19180</v>
      </c>
      <c r="E27" s="42">
        <f t="shared" si="0"/>
        <v>19177.5</v>
      </c>
      <c r="F27" s="44">
        <v>19375</v>
      </c>
      <c r="G27" s="43">
        <v>19400</v>
      </c>
      <c r="H27" s="42">
        <f t="shared" si="1"/>
        <v>19387.5</v>
      </c>
      <c r="I27" s="44">
        <v>20435</v>
      </c>
      <c r="J27" s="43">
        <v>20485</v>
      </c>
      <c r="K27" s="42">
        <f t="shared" si="2"/>
        <v>20460</v>
      </c>
      <c r="L27" s="44">
        <v>21110</v>
      </c>
      <c r="M27" s="43">
        <v>21160</v>
      </c>
      <c r="N27" s="42">
        <f t="shared" si="3"/>
        <v>21135</v>
      </c>
      <c r="O27" s="44">
        <v>21810</v>
      </c>
      <c r="P27" s="43">
        <v>21860</v>
      </c>
      <c r="Q27" s="42">
        <f t="shared" si="4"/>
        <v>21835</v>
      </c>
      <c r="R27" s="50">
        <v>19180</v>
      </c>
      <c r="S27" s="49">
        <v>1.2511000000000001</v>
      </c>
      <c r="T27" s="49">
        <v>1.0716000000000001</v>
      </c>
      <c r="U27" s="48">
        <v>156.82</v>
      </c>
      <c r="V27" s="41">
        <v>15330.51</v>
      </c>
      <c r="W27" s="41">
        <v>15498.92</v>
      </c>
      <c r="X27" s="47">
        <f t="shared" si="5"/>
        <v>17898.46957820082</v>
      </c>
      <c r="Y27" s="46">
        <v>1.2517</v>
      </c>
    </row>
    <row r="28" spans="2:25" x14ac:dyDescent="0.2">
      <c r="B28" s="45">
        <v>45411</v>
      </c>
      <c r="C28" s="44">
        <v>19105</v>
      </c>
      <c r="D28" s="43">
        <v>19115</v>
      </c>
      <c r="E28" s="42">
        <f t="shared" si="0"/>
        <v>19110</v>
      </c>
      <c r="F28" s="44">
        <v>19320</v>
      </c>
      <c r="G28" s="43">
        <v>19330</v>
      </c>
      <c r="H28" s="42">
        <f t="shared" si="1"/>
        <v>19325</v>
      </c>
      <c r="I28" s="44">
        <v>20365</v>
      </c>
      <c r="J28" s="43">
        <v>20415</v>
      </c>
      <c r="K28" s="42">
        <f t="shared" si="2"/>
        <v>20390</v>
      </c>
      <c r="L28" s="44">
        <v>21045</v>
      </c>
      <c r="M28" s="43">
        <v>21095</v>
      </c>
      <c r="N28" s="42">
        <f t="shared" si="3"/>
        <v>21070</v>
      </c>
      <c r="O28" s="44">
        <v>21745</v>
      </c>
      <c r="P28" s="43">
        <v>21795</v>
      </c>
      <c r="Q28" s="42">
        <f t="shared" si="4"/>
        <v>21770</v>
      </c>
      <c r="R28" s="50">
        <v>19115</v>
      </c>
      <c r="S28" s="49">
        <v>1.2531000000000001</v>
      </c>
      <c r="T28" s="49">
        <v>1.0714999999999999</v>
      </c>
      <c r="U28" s="48">
        <v>156.22999999999999</v>
      </c>
      <c r="V28" s="41">
        <v>15254.17</v>
      </c>
      <c r="W28" s="41">
        <v>15417.13</v>
      </c>
      <c r="X28" s="47">
        <f t="shared" si="5"/>
        <v>17839.477368175456</v>
      </c>
      <c r="Y28" s="46">
        <v>1.2538</v>
      </c>
    </row>
    <row r="29" spans="2:25" x14ac:dyDescent="0.2">
      <c r="B29" s="45">
        <v>45412</v>
      </c>
      <c r="C29" s="44">
        <v>18960</v>
      </c>
      <c r="D29" s="43">
        <v>18975</v>
      </c>
      <c r="E29" s="42">
        <f t="shared" si="0"/>
        <v>18967.5</v>
      </c>
      <c r="F29" s="44">
        <v>19160</v>
      </c>
      <c r="G29" s="43">
        <v>19165</v>
      </c>
      <c r="H29" s="42">
        <f t="shared" si="1"/>
        <v>19162.5</v>
      </c>
      <c r="I29" s="44">
        <v>20185</v>
      </c>
      <c r="J29" s="43">
        <v>20235</v>
      </c>
      <c r="K29" s="42">
        <f t="shared" si="2"/>
        <v>20210</v>
      </c>
      <c r="L29" s="44">
        <v>20865</v>
      </c>
      <c r="M29" s="43">
        <v>20915</v>
      </c>
      <c r="N29" s="42">
        <f t="shared" si="3"/>
        <v>20890</v>
      </c>
      <c r="O29" s="44">
        <v>21565</v>
      </c>
      <c r="P29" s="43">
        <v>21615</v>
      </c>
      <c r="Q29" s="42">
        <f t="shared" si="4"/>
        <v>21590</v>
      </c>
      <c r="R29" s="50">
        <v>18975</v>
      </c>
      <c r="S29" s="49">
        <v>1.254</v>
      </c>
      <c r="T29" s="49">
        <v>1.0720000000000001</v>
      </c>
      <c r="U29" s="48">
        <v>156.96</v>
      </c>
      <c r="V29" s="41">
        <v>15131.58</v>
      </c>
      <c r="W29" s="41">
        <v>15275.79</v>
      </c>
      <c r="X29" s="47">
        <f t="shared" si="5"/>
        <v>17700.559701492537</v>
      </c>
      <c r="Y29" s="46">
        <v>1.2545999999999999</v>
      </c>
    </row>
    <row r="30" spans="2:25" x14ac:dyDescent="0.2">
      <c r="B30" s="40" t="s">
        <v>11</v>
      </c>
      <c r="C30" s="39">
        <f>ROUND(AVERAGE(C9:C29),2)</f>
        <v>18161.900000000001</v>
      </c>
      <c r="D30" s="38">
        <f>ROUND(AVERAGE(D9:D29),2)</f>
        <v>18173.810000000001</v>
      </c>
      <c r="E30" s="37">
        <f>ROUND(AVERAGE(C30:D30),2)</f>
        <v>18167.86</v>
      </c>
      <c r="F30" s="39">
        <f>ROUND(AVERAGE(F9:F29),2)</f>
        <v>18361.900000000001</v>
      </c>
      <c r="G30" s="38">
        <f>ROUND(AVERAGE(G9:G29),2)</f>
        <v>18375.48</v>
      </c>
      <c r="H30" s="37">
        <f>ROUND(AVERAGE(F30:G30),2)</f>
        <v>18368.689999999999</v>
      </c>
      <c r="I30" s="39">
        <f>ROUND(AVERAGE(I9:I29),2)</f>
        <v>19491.900000000001</v>
      </c>
      <c r="J30" s="38">
        <f>ROUND(AVERAGE(J9:J29),2)</f>
        <v>19541.900000000001</v>
      </c>
      <c r="K30" s="37">
        <f>ROUND(AVERAGE(I30:J30),2)</f>
        <v>19516.900000000001</v>
      </c>
      <c r="L30" s="39">
        <f>ROUND(AVERAGE(L9:L29),2)</f>
        <v>20186.669999999998</v>
      </c>
      <c r="M30" s="38">
        <f>ROUND(AVERAGE(M9:M29),2)</f>
        <v>20236.669999999998</v>
      </c>
      <c r="N30" s="37">
        <f>ROUND(AVERAGE(L30:M30),2)</f>
        <v>20211.669999999998</v>
      </c>
      <c r="O30" s="39">
        <f>ROUND(AVERAGE(O9:O29),2)</f>
        <v>20907.86</v>
      </c>
      <c r="P30" s="38">
        <f>ROUND(AVERAGE(P9:P29),2)</f>
        <v>20957.86</v>
      </c>
      <c r="Q30" s="37">
        <f>ROUND(AVERAGE(O30:P30),2)</f>
        <v>20932.86</v>
      </c>
      <c r="R30" s="36">
        <f>ROUND(AVERAGE(R9:R29),2)</f>
        <v>18173.810000000001</v>
      </c>
      <c r="S30" s="35">
        <f>ROUND(AVERAGE(S9:S29),4)</f>
        <v>1.2524</v>
      </c>
      <c r="T30" s="34">
        <f>ROUND(AVERAGE(T9:T29),4)</f>
        <v>1.0727</v>
      </c>
      <c r="U30" s="167">
        <f>ROUND(AVERAGE(U9:U29),2)</f>
        <v>153.84</v>
      </c>
      <c r="V30" s="33">
        <f>AVERAGE(V9:V29)</f>
        <v>14514.615238095235</v>
      </c>
      <c r="W30" s="33">
        <f>AVERAGE(W9:W29)</f>
        <v>14667.62142857143</v>
      </c>
      <c r="X30" s="33">
        <f>AVERAGE(X9:X29)</f>
        <v>16944.109780718765</v>
      </c>
      <c r="Y30" s="32">
        <f>AVERAGE(Y9:Y29)</f>
        <v>1.2530380952380948</v>
      </c>
    </row>
    <row r="31" spans="2:25" x14ac:dyDescent="0.2">
      <c r="B31" s="31" t="s">
        <v>12</v>
      </c>
      <c r="C31" s="30">
        <f t="shared" ref="C31:Y31" si="6">MAX(C9:C29)</f>
        <v>19175</v>
      </c>
      <c r="D31" s="29">
        <f t="shared" si="6"/>
        <v>19180</v>
      </c>
      <c r="E31" s="28">
        <f t="shared" si="6"/>
        <v>19177.5</v>
      </c>
      <c r="F31" s="30">
        <f t="shared" si="6"/>
        <v>19375</v>
      </c>
      <c r="G31" s="29">
        <f t="shared" si="6"/>
        <v>19400</v>
      </c>
      <c r="H31" s="28">
        <f t="shared" si="6"/>
        <v>19387.5</v>
      </c>
      <c r="I31" s="30">
        <f t="shared" si="6"/>
        <v>20435</v>
      </c>
      <c r="J31" s="29">
        <f t="shared" si="6"/>
        <v>20485</v>
      </c>
      <c r="K31" s="28">
        <f t="shared" si="6"/>
        <v>20460</v>
      </c>
      <c r="L31" s="30">
        <f t="shared" si="6"/>
        <v>21110</v>
      </c>
      <c r="M31" s="29">
        <f t="shared" si="6"/>
        <v>21160</v>
      </c>
      <c r="N31" s="28">
        <f t="shared" si="6"/>
        <v>21135</v>
      </c>
      <c r="O31" s="30">
        <f t="shared" si="6"/>
        <v>21810</v>
      </c>
      <c r="P31" s="29">
        <f t="shared" si="6"/>
        <v>21860</v>
      </c>
      <c r="Q31" s="28">
        <f t="shared" si="6"/>
        <v>21835</v>
      </c>
      <c r="R31" s="27">
        <f t="shared" si="6"/>
        <v>19180</v>
      </c>
      <c r="S31" s="26">
        <f t="shared" si="6"/>
        <v>1.2695000000000001</v>
      </c>
      <c r="T31" s="25">
        <f t="shared" si="6"/>
        <v>1.0861000000000001</v>
      </c>
      <c r="U31" s="24">
        <f t="shared" si="6"/>
        <v>156.96</v>
      </c>
      <c r="V31" s="23">
        <f t="shared" si="6"/>
        <v>15439.27</v>
      </c>
      <c r="W31" s="23">
        <f t="shared" si="6"/>
        <v>15596.85</v>
      </c>
      <c r="X31" s="23">
        <f t="shared" si="6"/>
        <v>17898.46957820082</v>
      </c>
      <c r="Y31" s="22">
        <f t="shared" si="6"/>
        <v>1.2702</v>
      </c>
    </row>
    <row r="32" spans="2:25" ht="13.5" thickBot="1" x14ac:dyDescent="0.25">
      <c r="B32" s="21" t="s">
        <v>13</v>
      </c>
      <c r="C32" s="20">
        <f t="shared" ref="C32:Y32" si="7">MIN(C9:C29)</f>
        <v>16860</v>
      </c>
      <c r="D32" s="19">
        <f t="shared" si="7"/>
        <v>16870</v>
      </c>
      <c r="E32" s="18">
        <f t="shared" si="7"/>
        <v>16865</v>
      </c>
      <c r="F32" s="20">
        <f t="shared" si="7"/>
        <v>17060</v>
      </c>
      <c r="G32" s="19">
        <f t="shared" si="7"/>
        <v>17080</v>
      </c>
      <c r="H32" s="18">
        <f t="shared" si="7"/>
        <v>17070</v>
      </c>
      <c r="I32" s="20">
        <f t="shared" si="7"/>
        <v>18290</v>
      </c>
      <c r="J32" s="19">
        <f t="shared" si="7"/>
        <v>18340</v>
      </c>
      <c r="K32" s="18">
        <f t="shared" si="7"/>
        <v>18315</v>
      </c>
      <c r="L32" s="20">
        <f t="shared" si="7"/>
        <v>19015</v>
      </c>
      <c r="M32" s="19">
        <f t="shared" si="7"/>
        <v>19065</v>
      </c>
      <c r="N32" s="18">
        <f t="shared" si="7"/>
        <v>19040</v>
      </c>
      <c r="O32" s="20">
        <f t="shared" si="7"/>
        <v>19765</v>
      </c>
      <c r="P32" s="19">
        <f t="shared" si="7"/>
        <v>19815</v>
      </c>
      <c r="Q32" s="18">
        <f t="shared" si="7"/>
        <v>19790</v>
      </c>
      <c r="R32" s="17">
        <f t="shared" si="7"/>
        <v>16870</v>
      </c>
      <c r="S32" s="16">
        <f t="shared" si="7"/>
        <v>1.2316</v>
      </c>
      <c r="T32" s="15">
        <f t="shared" si="7"/>
        <v>1.0634999999999999</v>
      </c>
      <c r="U32" s="14">
        <f t="shared" si="7"/>
        <v>151.38</v>
      </c>
      <c r="V32" s="13">
        <f t="shared" si="7"/>
        <v>13412.31</v>
      </c>
      <c r="W32" s="13">
        <f t="shared" si="7"/>
        <v>13572.79</v>
      </c>
      <c r="X32" s="13">
        <f t="shared" si="7"/>
        <v>15643.545994065282</v>
      </c>
      <c r="Y32" s="12">
        <f t="shared" si="7"/>
        <v>1.2323</v>
      </c>
    </row>
    <row r="34" spans="2:14" x14ac:dyDescent="0.2">
      <c r="B34" s="6" t="s">
        <v>14</v>
      </c>
      <c r="C34" s="8"/>
      <c r="D34" s="8"/>
      <c r="E34" s="7"/>
      <c r="F34" s="8"/>
      <c r="G34" s="8"/>
      <c r="H34" s="7"/>
      <c r="I34" s="8"/>
      <c r="J34" s="8"/>
      <c r="K34" s="7"/>
      <c r="L34" s="8"/>
      <c r="M34" s="8"/>
      <c r="N34" s="7"/>
    </row>
    <row r="35" spans="2:14" x14ac:dyDescent="0.2">
      <c r="B35" s="6" t="s">
        <v>15</v>
      </c>
      <c r="C35" s="8"/>
      <c r="D35" s="8"/>
      <c r="E35" s="7"/>
      <c r="F35" s="8"/>
      <c r="G35" s="8"/>
      <c r="H35" s="7"/>
      <c r="I35" s="8"/>
      <c r="J35" s="8"/>
      <c r="K35" s="7"/>
      <c r="L35" s="8"/>
      <c r="M35" s="8"/>
      <c r="N35" s="7"/>
    </row>
  </sheetData>
  <mergeCells count="9">
    <mergeCell ref="R7:R8"/>
    <mergeCell ref="S7:U7"/>
    <mergeCell ref="V7:W7"/>
    <mergeCell ref="Y7:Y8"/>
    <mergeCell ref="C7:E7"/>
    <mergeCell ref="F7:H7"/>
    <mergeCell ref="I7:K7"/>
    <mergeCell ref="L7:N7"/>
    <mergeCell ref="O7:Q7"/>
  </mergeCells>
  <phoneticPr fontId="7" type="noConversion"/>
  <printOptions horizontalCentered="1" verticalCentered="1" gridLines="1" gridLinesSet="0"/>
  <pageMargins left="0.19685039370078741" right="0.19685039370078741" top="0.98425196850393704" bottom="0.98425196850393704" header="0.51181102362204722" footer="0.51181102362204722"/>
  <pageSetup paperSize="9" scale="96" orientation="landscape" horizontalDpi="204" verticalDpi="196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3:S35"/>
  <sheetViews>
    <sheetView workbookViewId="0">
      <pane ySplit="8" topLeftCell="A9" activePane="bottomLeft" state="frozen"/>
      <selection activeCell="C46" sqref="C46"/>
      <selection pane="bottomLeft"/>
    </sheetView>
  </sheetViews>
  <sheetFormatPr baseColWidth="10" defaultColWidth="9.140625" defaultRowHeight="12.75" x14ac:dyDescent="0.2"/>
  <cols>
    <col min="2" max="2" width="9.7109375" bestFit="1" customWidth="1"/>
    <col min="3" max="3" width="12.42578125" style="4" bestFit="1" customWidth="1"/>
    <col min="4" max="4" width="12" style="4" bestFit="1" customWidth="1"/>
    <col min="5" max="5" width="9.42578125" bestFit="1" customWidth="1"/>
    <col min="6" max="7" width="10.7109375" style="4" customWidth="1"/>
    <col min="8" max="8" width="10.7109375" customWidth="1"/>
    <col min="9" max="10" width="10.7109375" style="4" customWidth="1"/>
    <col min="11" max="11" width="10.7109375" customWidth="1"/>
    <col min="12" max="12" width="12.5703125" style="4" bestFit="1" customWidth="1"/>
    <col min="13" max="13" width="10" style="4" bestFit="1" customWidth="1"/>
    <col min="14" max="14" width="14.140625" bestFit="1" customWidth="1"/>
    <col min="15" max="15" width="12.5703125" style="4" bestFit="1" customWidth="1"/>
    <col min="16" max="16" width="10.5703125" bestFit="1" customWidth="1"/>
    <col min="17" max="17" width="11.28515625" bestFit="1" customWidth="1"/>
    <col min="18" max="18" width="14.140625" bestFit="1" customWidth="1"/>
    <col min="19" max="19" width="10.5703125" bestFit="1" customWidth="1"/>
  </cols>
  <sheetData>
    <row r="3" spans="1:19" ht="15.75" x14ac:dyDescent="0.25">
      <c r="B3" s="5" t="s">
        <v>19</v>
      </c>
    </row>
    <row r="4" spans="1:19" x14ac:dyDescent="0.2">
      <c r="B4" s="58" t="s">
        <v>33</v>
      </c>
    </row>
    <row r="6" spans="1:19" ht="13.5" thickBot="1" x14ac:dyDescent="0.25">
      <c r="B6" s="1">
        <v>45384</v>
      </c>
    </row>
    <row r="7" spans="1:19" ht="13.5" thickBot="1" x14ac:dyDescent="0.25">
      <c r="B7" s="57"/>
      <c r="C7" s="173" t="s">
        <v>0</v>
      </c>
      <c r="D7" s="175"/>
      <c r="E7" s="174"/>
      <c r="F7" s="173" t="s">
        <v>2</v>
      </c>
      <c r="G7" s="175"/>
      <c r="H7" s="174"/>
      <c r="I7" s="176" t="s">
        <v>3</v>
      </c>
      <c r="J7" s="177"/>
      <c r="K7" s="178"/>
      <c r="L7" s="168" t="s">
        <v>4</v>
      </c>
      <c r="M7" s="170" t="s">
        <v>21</v>
      </c>
      <c r="N7" s="171"/>
      <c r="O7" s="172"/>
      <c r="P7" s="173" t="s">
        <v>5</v>
      </c>
      <c r="Q7" s="174"/>
      <c r="R7" s="9" t="s">
        <v>18</v>
      </c>
      <c r="S7" s="168" t="s">
        <v>20</v>
      </c>
    </row>
    <row r="8" spans="1:19" ht="13.5" thickBot="1" x14ac:dyDescent="0.25">
      <c r="A8" s="3"/>
      <c r="B8" s="56"/>
      <c r="C8" s="52" t="s">
        <v>6</v>
      </c>
      <c r="D8" s="52" t="s">
        <v>7</v>
      </c>
      <c r="E8" s="55" t="s">
        <v>1</v>
      </c>
      <c r="F8" s="52" t="s">
        <v>6</v>
      </c>
      <c r="G8" s="52" t="s">
        <v>7</v>
      </c>
      <c r="H8" s="55" t="s">
        <v>1</v>
      </c>
      <c r="I8" s="52" t="s">
        <v>6</v>
      </c>
      <c r="J8" s="52" t="s">
        <v>7</v>
      </c>
      <c r="K8" s="55" t="s">
        <v>1</v>
      </c>
      <c r="L8" s="169"/>
      <c r="M8" s="54" t="s">
        <v>10</v>
      </c>
      <c r="N8" s="53" t="s">
        <v>16</v>
      </c>
      <c r="O8" s="10" t="s">
        <v>17</v>
      </c>
      <c r="P8" s="52" t="s">
        <v>8</v>
      </c>
      <c r="Q8" s="52" t="s">
        <v>9</v>
      </c>
      <c r="R8" s="11" t="s">
        <v>8</v>
      </c>
      <c r="S8" s="169" t="s">
        <v>20</v>
      </c>
    </row>
    <row r="9" spans="1:19" x14ac:dyDescent="0.2">
      <c r="B9" s="45">
        <v>45384</v>
      </c>
      <c r="C9" s="44">
        <v>27870</v>
      </c>
      <c r="D9" s="43">
        <v>28370</v>
      </c>
      <c r="E9" s="42">
        <f t="shared" ref="E9:E29" si="0">AVERAGE(C9:D9)</f>
        <v>28120</v>
      </c>
      <c r="F9" s="44">
        <v>28050</v>
      </c>
      <c r="G9" s="43">
        <v>28550</v>
      </c>
      <c r="H9" s="42">
        <f t="shared" ref="H9:H29" si="1">AVERAGE(F9:G9)</f>
        <v>28300</v>
      </c>
      <c r="I9" s="44">
        <v>29600</v>
      </c>
      <c r="J9" s="43">
        <v>30600</v>
      </c>
      <c r="K9" s="42">
        <f t="shared" ref="K9:K29" si="2">AVERAGE(I9:J9)</f>
        <v>30100</v>
      </c>
      <c r="L9" s="50">
        <v>28370</v>
      </c>
      <c r="M9" s="49">
        <v>1.2574000000000001</v>
      </c>
      <c r="N9" s="51">
        <v>1.0751999999999999</v>
      </c>
      <c r="O9" s="48">
        <v>151.66</v>
      </c>
      <c r="P9" s="41">
        <v>22562.43</v>
      </c>
      <c r="Q9" s="41">
        <v>22692.95</v>
      </c>
      <c r="R9" s="47">
        <f t="shared" ref="R9:R29" si="3">L9/N9</f>
        <v>26385.788690476191</v>
      </c>
      <c r="S9" s="46">
        <v>1.2581</v>
      </c>
    </row>
    <row r="10" spans="1:19" x14ac:dyDescent="0.2">
      <c r="B10" s="45">
        <v>45385</v>
      </c>
      <c r="C10" s="44">
        <v>27875</v>
      </c>
      <c r="D10" s="43">
        <v>28375</v>
      </c>
      <c r="E10" s="42">
        <f t="shared" si="0"/>
        <v>28125</v>
      </c>
      <c r="F10" s="44">
        <v>28050</v>
      </c>
      <c r="G10" s="43">
        <v>28550</v>
      </c>
      <c r="H10" s="42">
        <f t="shared" si="1"/>
        <v>28300</v>
      </c>
      <c r="I10" s="44">
        <v>29600</v>
      </c>
      <c r="J10" s="43">
        <v>30600</v>
      </c>
      <c r="K10" s="42">
        <f t="shared" si="2"/>
        <v>30100</v>
      </c>
      <c r="L10" s="50">
        <v>28375</v>
      </c>
      <c r="M10" s="49">
        <v>1.2578</v>
      </c>
      <c r="N10" s="49">
        <v>1.0784</v>
      </c>
      <c r="O10" s="48">
        <v>151.78</v>
      </c>
      <c r="P10" s="41">
        <v>22559.23</v>
      </c>
      <c r="Q10" s="41">
        <v>22687.54</v>
      </c>
      <c r="R10" s="47">
        <f t="shared" si="3"/>
        <v>26312.129080118695</v>
      </c>
      <c r="S10" s="46">
        <v>1.2584</v>
      </c>
    </row>
    <row r="11" spans="1:19" x14ac:dyDescent="0.2">
      <c r="B11" s="45">
        <v>45386</v>
      </c>
      <c r="C11" s="44">
        <v>27890</v>
      </c>
      <c r="D11" s="43">
        <v>28390</v>
      </c>
      <c r="E11" s="42">
        <f t="shared" si="0"/>
        <v>28140</v>
      </c>
      <c r="F11" s="44">
        <v>28050</v>
      </c>
      <c r="G11" s="43">
        <v>28550</v>
      </c>
      <c r="H11" s="42">
        <f t="shared" si="1"/>
        <v>28300</v>
      </c>
      <c r="I11" s="44">
        <v>29600</v>
      </c>
      <c r="J11" s="43">
        <v>30600</v>
      </c>
      <c r="K11" s="42">
        <f t="shared" si="2"/>
        <v>30100</v>
      </c>
      <c r="L11" s="50">
        <v>28390</v>
      </c>
      <c r="M11" s="49">
        <v>1.2650999999999999</v>
      </c>
      <c r="N11" s="49">
        <v>1.0852999999999999</v>
      </c>
      <c r="O11" s="48">
        <v>151.75</v>
      </c>
      <c r="P11" s="41">
        <v>22440.91</v>
      </c>
      <c r="Q11" s="41">
        <v>22554.91</v>
      </c>
      <c r="R11" s="47">
        <f t="shared" si="3"/>
        <v>26158.665806689398</v>
      </c>
      <c r="S11" s="46">
        <v>1.2658</v>
      </c>
    </row>
    <row r="12" spans="1:19" x14ac:dyDescent="0.2">
      <c r="B12" s="45">
        <v>45387</v>
      </c>
      <c r="C12" s="44">
        <v>27895</v>
      </c>
      <c r="D12" s="43">
        <v>28395</v>
      </c>
      <c r="E12" s="42">
        <f t="shared" si="0"/>
        <v>28145</v>
      </c>
      <c r="F12" s="44">
        <v>28050</v>
      </c>
      <c r="G12" s="43">
        <v>28550</v>
      </c>
      <c r="H12" s="42">
        <f t="shared" si="1"/>
        <v>28300</v>
      </c>
      <c r="I12" s="44">
        <v>29600</v>
      </c>
      <c r="J12" s="43">
        <v>30600</v>
      </c>
      <c r="K12" s="42">
        <f t="shared" si="2"/>
        <v>30100</v>
      </c>
      <c r="L12" s="50">
        <v>28395</v>
      </c>
      <c r="M12" s="49">
        <v>1.2633000000000001</v>
      </c>
      <c r="N12" s="49">
        <v>1.0834999999999999</v>
      </c>
      <c r="O12" s="48">
        <v>151.38</v>
      </c>
      <c r="P12" s="41">
        <v>22476.85</v>
      </c>
      <c r="Q12" s="41">
        <v>22587.03</v>
      </c>
      <c r="R12" s="47">
        <f t="shared" si="3"/>
        <v>26206.737425011539</v>
      </c>
      <c r="S12" s="46">
        <v>1.264</v>
      </c>
    </row>
    <row r="13" spans="1:19" x14ac:dyDescent="0.2">
      <c r="B13" s="45">
        <v>45390</v>
      </c>
      <c r="C13" s="44">
        <v>27900</v>
      </c>
      <c r="D13" s="43">
        <v>28400</v>
      </c>
      <c r="E13" s="42">
        <f t="shared" si="0"/>
        <v>28150</v>
      </c>
      <c r="F13" s="44">
        <v>28050</v>
      </c>
      <c r="G13" s="43">
        <v>28550</v>
      </c>
      <c r="H13" s="42">
        <f t="shared" si="1"/>
        <v>28300</v>
      </c>
      <c r="I13" s="44">
        <v>29600</v>
      </c>
      <c r="J13" s="43">
        <v>30600</v>
      </c>
      <c r="K13" s="42">
        <f t="shared" si="2"/>
        <v>30100</v>
      </c>
      <c r="L13" s="50">
        <v>28400</v>
      </c>
      <c r="M13" s="49">
        <v>1.2619</v>
      </c>
      <c r="N13" s="49">
        <v>1.0824</v>
      </c>
      <c r="O13" s="48">
        <v>151.93</v>
      </c>
      <c r="P13" s="41">
        <v>22505.75</v>
      </c>
      <c r="Q13" s="41">
        <v>22612.07</v>
      </c>
      <c r="R13" s="47">
        <f t="shared" si="3"/>
        <v>26237.989652623797</v>
      </c>
      <c r="S13" s="46">
        <v>1.2625999999999999</v>
      </c>
    </row>
    <row r="14" spans="1:19" x14ac:dyDescent="0.2">
      <c r="B14" s="45">
        <v>45391</v>
      </c>
      <c r="C14" s="44">
        <v>27905</v>
      </c>
      <c r="D14" s="43">
        <v>28405</v>
      </c>
      <c r="E14" s="42">
        <f t="shared" si="0"/>
        <v>28155</v>
      </c>
      <c r="F14" s="44">
        <v>28050</v>
      </c>
      <c r="G14" s="43">
        <v>28550</v>
      </c>
      <c r="H14" s="42">
        <f t="shared" si="1"/>
        <v>28300</v>
      </c>
      <c r="I14" s="44">
        <v>29600</v>
      </c>
      <c r="J14" s="43">
        <v>30600</v>
      </c>
      <c r="K14" s="42">
        <f t="shared" si="2"/>
        <v>30100</v>
      </c>
      <c r="L14" s="50">
        <v>28405</v>
      </c>
      <c r="M14" s="49">
        <v>1.268</v>
      </c>
      <c r="N14" s="49">
        <v>1.0861000000000001</v>
      </c>
      <c r="O14" s="48">
        <v>151.84</v>
      </c>
      <c r="P14" s="41">
        <v>22401.42</v>
      </c>
      <c r="Q14" s="41">
        <v>22503.35</v>
      </c>
      <c r="R14" s="47">
        <f t="shared" si="3"/>
        <v>26153.208728478039</v>
      </c>
      <c r="S14" s="46">
        <v>1.2686999999999999</v>
      </c>
    </row>
    <row r="15" spans="1:19" x14ac:dyDescent="0.2">
      <c r="B15" s="45">
        <v>45392</v>
      </c>
      <c r="C15" s="44">
        <v>27910</v>
      </c>
      <c r="D15" s="43">
        <v>28410</v>
      </c>
      <c r="E15" s="42">
        <f t="shared" si="0"/>
        <v>28160</v>
      </c>
      <c r="F15" s="44">
        <v>28050</v>
      </c>
      <c r="G15" s="43">
        <v>28550</v>
      </c>
      <c r="H15" s="42">
        <f t="shared" si="1"/>
        <v>28300</v>
      </c>
      <c r="I15" s="44">
        <v>29600</v>
      </c>
      <c r="J15" s="43">
        <v>30600</v>
      </c>
      <c r="K15" s="42">
        <f t="shared" si="2"/>
        <v>30100</v>
      </c>
      <c r="L15" s="50">
        <v>28410</v>
      </c>
      <c r="M15" s="49">
        <v>1.2695000000000001</v>
      </c>
      <c r="N15" s="49">
        <v>1.0855999999999999</v>
      </c>
      <c r="O15" s="48">
        <v>151.85</v>
      </c>
      <c r="P15" s="41">
        <v>22378.89</v>
      </c>
      <c r="Q15" s="41">
        <v>22476.78</v>
      </c>
      <c r="R15" s="47">
        <f t="shared" si="3"/>
        <v>26169.85998526161</v>
      </c>
      <c r="S15" s="46">
        <v>1.2702</v>
      </c>
    </row>
    <row r="16" spans="1:19" x14ac:dyDescent="0.2">
      <c r="B16" s="45">
        <v>45393</v>
      </c>
      <c r="C16" s="44">
        <v>27925</v>
      </c>
      <c r="D16" s="43">
        <v>28425</v>
      </c>
      <c r="E16" s="42">
        <f t="shared" si="0"/>
        <v>28175</v>
      </c>
      <c r="F16" s="44">
        <v>28050</v>
      </c>
      <c r="G16" s="43">
        <v>28550</v>
      </c>
      <c r="H16" s="42">
        <f t="shared" si="1"/>
        <v>28300</v>
      </c>
      <c r="I16" s="44">
        <v>29600</v>
      </c>
      <c r="J16" s="43">
        <v>30600</v>
      </c>
      <c r="K16" s="42">
        <f t="shared" si="2"/>
        <v>30100</v>
      </c>
      <c r="L16" s="50">
        <v>28425</v>
      </c>
      <c r="M16" s="49">
        <v>1.2539</v>
      </c>
      <c r="N16" s="49">
        <v>1.0729</v>
      </c>
      <c r="O16" s="48">
        <v>153.09</v>
      </c>
      <c r="P16" s="41">
        <v>22669.27</v>
      </c>
      <c r="Q16" s="41">
        <v>22756.26</v>
      </c>
      <c r="R16" s="47">
        <f t="shared" si="3"/>
        <v>26493.615434802872</v>
      </c>
      <c r="S16" s="46">
        <v>1.2545999999999999</v>
      </c>
    </row>
    <row r="17" spans="2:19" x14ac:dyDescent="0.2">
      <c r="B17" s="45">
        <v>45394</v>
      </c>
      <c r="C17" s="44">
        <v>27930</v>
      </c>
      <c r="D17" s="43">
        <v>28430</v>
      </c>
      <c r="E17" s="42">
        <f t="shared" si="0"/>
        <v>28180</v>
      </c>
      <c r="F17" s="44">
        <v>28050</v>
      </c>
      <c r="G17" s="43">
        <v>28550</v>
      </c>
      <c r="H17" s="42">
        <f t="shared" si="1"/>
        <v>28300</v>
      </c>
      <c r="I17" s="44">
        <v>29600</v>
      </c>
      <c r="J17" s="43">
        <v>30600</v>
      </c>
      <c r="K17" s="42">
        <f t="shared" si="2"/>
        <v>30100</v>
      </c>
      <c r="L17" s="50">
        <v>28430</v>
      </c>
      <c r="M17" s="49">
        <v>1.2472000000000001</v>
      </c>
      <c r="N17" s="49">
        <v>1.0650999999999999</v>
      </c>
      <c r="O17" s="48">
        <v>153.16999999999999</v>
      </c>
      <c r="P17" s="41">
        <v>22795.06</v>
      </c>
      <c r="Q17" s="41">
        <v>22878.44</v>
      </c>
      <c r="R17" s="47">
        <f t="shared" si="3"/>
        <v>26692.329358745661</v>
      </c>
      <c r="S17" s="46">
        <v>1.2479</v>
      </c>
    </row>
    <row r="18" spans="2:19" x14ac:dyDescent="0.2">
      <c r="B18" s="45">
        <v>45397</v>
      </c>
      <c r="C18" s="44">
        <v>27215</v>
      </c>
      <c r="D18" s="43">
        <v>27715</v>
      </c>
      <c r="E18" s="42">
        <f t="shared" si="0"/>
        <v>27465</v>
      </c>
      <c r="F18" s="44">
        <v>27330</v>
      </c>
      <c r="G18" s="43">
        <v>27830</v>
      </c>
      <c r="H18" s="42">
        <f t="shared" si="1"/>
        <v>27580</v>
      </c>
      <c r="I18" s="44">
        <v>28880</v>
      </c>
      <c r="J18" s="43">
        <v>29880</v>
      </c>
      <c r="K18" s="42">
        <f t="shared" si="2"/>
        <v>29380</v>
      </c>
      <c r="L18" s="50">
        <v>27715</v>
      </c>
      <c r="M18" s="49">
        <v>1.2478</v>
      </c>
      <c r="N18" s="49">
        <v>1.0653999999999999</v>
      </c>
      <c r="O18" s="48">
        <v>153.91999999999999</v>
      </c>
      <c r="P18" s="41">
        <v>22211.09</v>
      </c>
      <c r="Q18" s="41">
        <v>22290.75</v>
      </c>
      <c r="R18" s="47">
        <f t="shared" si="3"/>
        <v>26013.703773230714</v>
      </c>
      <c r="S18" s="46">
        <v>1.2484999999999999</v>
      </c>
    </row>
    <row r="19" spans="2:19" x14ac:dyDescent="0.2">
      <c r="B19" s="45">
        <v>45398</v>
      </c>
      <c r="C19" s="44">
        <v>27220</v>
      </c>
      <c r="D19" s="43">
        <v>27720</v>
      </c>
      <c r="E19" s="42">
        <f t="shared" si="0"/>
        <v>27470</v>
      </c>
      <c r="F19" s="44">
        <v>27330</v>
      </c>
      <c r="G19" s="43">
        <v>27830</v>
      </c>
      <c r="H19" s="42">
        <f t="shared" si="1"/>
        <v>27580</v>
      </c>
      <c r="I19" s="44">
        <v>28880</v>
      </c>
      <c r="J19" s="43">
        <v>29880</v>
      </c>
      <c r="K19" s="42">
        <f t="shared" si="2"/>
        <v>29380</v>
      </c>
      <c r="L19" s="50">
        <v>27720</v>
      </c>
      <c r="M19" s="49">
        <v>1.2459</v>
      </c>
      <c r="N19" s="49">
        <v>1.0643</v>
      </c>
      <c r="O19" s="48">
        <v>154.66</v>
      </c>
      <c r="P19" s="41">
        <v>22248.98</v>
      </c>
      <c r="Q19" s="41">
        <v>22324.720000000001</v>
      </c>
      <c r="R19" s="47">
        <f t="shared" si="3"/>
        <v>26045.287982711641</v>
      </c>
      <c r="S19" s="46">
        <v>1.2465999999999999</v>
      </c>
    </row>
    <row r="20" spans="2:19" x14ac:dyDescent="0.2">
      <c r="B20" s="45">
        <v>45399</v>
      </c>
      <c r="C20" s="44">
        <v>27225</v>
      </c>
      <c r="D20" s="43">
        <v>27725</v>
      </c>
      <c r="E20" s="42">
        <f t="shared" si="0"/>
        <v>27475</v>
      </c>
      <c r="F20" s="44">
        <v>27330</v>
      </c>
      <c r="G20" s="43">
        <v>27830</v>
      </c>
      <c r="H20" s="42">
        <f t="shared" si="1"/>
        <v>27580</v>
      </c>
      <c r="I20" s="44">
        <v>28880</v>
      </c>
      <c r="J20" s="43">
        <v>29880</v>
      </c>
      <c r="K20" s="42">
        <f t="shared" si="2"/>
        <v>29380</v>
      </c>
      <c r="L20" s="50">
        <v>27725</v>
      </c>
      <c r="M20" s="49">
        <v>1.2457</v>
      </c>
      <c r="N20" s="49">
        <v>1.0636000000000001</v>
      </c>
      <c r="O20" s="48">
        <v>154.63999999999999</v>
      </c>
      <c r="P20" s="41">
        <v>22256.560000000001</v>
      </c>
      <c r="Q20" s="41">
        <v>22328.31</v>
      </c>
      <c r="R20" s="47">
        <f t="shared" si="3"/>
        <v>26067.130500188039</v>
      </c>
      <c r="S20" s="46">
        <v>1.2464</v>
      </c>
    </row>
    <row r="21" spans="2:19" x14ac:dyDescent="0.2">
      <c r="B21" s="45">
        <v>45400</v>
      </c>
      <c r="C21" s="44">
        <v>27230</v>
      </c>
      <c r="D21" s="43">
        <v>27730</v>
      </c>
      <c r="E21" s="42">
        <f t="shared" si="0"/>
        <v>27480</v>
      </c>
      <c r="F21" s="44">
        <v>27330</v>
      </c>
      <c r="G21" s="43">
        <v>27830</v>
      </c>
      <c r="H21" s="42">
        <f t="shared" si="1"/>
        <v>27580</v>
      </c>
      <c r="I21" s="44">
        <v>28875</v>
      </c>
      <c r="J21" s="43">
        <v>29875</v>
      </c>
      <c r="K21" s="42">
        <f t="shared" si="2"/>
        <v>29375</v>
      </c>
      <c r="L21" s="50">
        <v>27730</v>
      </c>
      <c r="M21" s="49">
        <v>1.2472000000000001</v>
      </c>
      <c r="N21" s="49">
        <v>1.0678000000000001</v>
      </c>
      <c r="O21" s="48">
        <v>154.38</v>
      </c>
      <c r="P21" s="41">
        <v>22233.8</v>
      </c>
      <c r="Q21" s="41">
        <v>22301.47</v>
      </c>
      <c r="R21" s="47">
        <f t="shared" si="3"/>
        <v>25969.282637197975</v>
      </c>
      <c r="S21" s="46">
        <v>1.2479</v>
      </c>
    </row>
    <row r="22" spans="2:19" x14ac:dyDescent="0.2">
      <c r="B22" s="45">
        <v>45401</v>
      </c>
      <c r="C22" s="44">
        <v>27230</v>
      </c>
      <c r="D22" s="43">
        <v>27730</v>
      </c>
      <c r="E22" s="42">
        <f t="shared" si="0"/>
        <v>27480</v>
      </c>
      <c r="F22" s="44">
        <v>27330</v>
      </c>
      <c r="G22" s="43">
        <v>27830</v>
      </c>
      <c r="H22" s="42">
        <f t="shared" si="1"/>
        <v>27580</v>
      </c>
      <c r="I22" s="44">
        <v>28870</v>
      </c>
      <c r="J22" s="43">
        <v>29870</v>
      </c>
      <c r="K22" s="42">
        <f t="shared" si="2"/>
        <v>29370</v>
      </c>
      <c r="L22" s="50">
        <v>27730</v>
      </c>
      <c r="M22" s="49">
        <v>1.244</v>
      </c>
      <c r="N22" s="49">
        <v>1.0651999999999999</v>
      </c>
      <c r="O22" s="48">
        <v>154.61000000000001</v>
      </c>
      <c r="P22" s="41">
        <v>22291</v>
      </c>
      <c r="Q22" s="41">
        <v>22358.799999999999</v>
      </c>
      <c r="R22" s="47">
        <f t="shared" si="3"/>
        <v>26032.669921141573</v>
      </c>
      <c r="S22" s="46">
        <v>1.2446999999999999</v>
      </c>
    </row>
    <row r="23" spans="2:19" x14ac:dyDescent="0.2">
      <c r="B23" s="45">
        <v>45404</v>
      </c>
      <c r="C23" s="44">
        <v>27220</v>
      </c>
      <c r="D23" s="43">
        <v>27720</v>
      </c>
      <c r="E23" s="42">
        <f t="shared" si="0"/>
        <v>27470</v>
      </c>
      <c r="F23" s="44">
        <v>27330</v>
      </c>
      <c r="G23" s="43">
        <v>27830</v>
      </c>
      <c r="H23" s="42">
        <f t="shared" si="1"/>
        <v>27580</v>
      </c>
      <c r="I23" s="44">
        <v>28860</v>
      </c>
      <c r="J23" s="43">
        <v>29860</v>
      </c>
      <c r="K23" s="42">
        <f t="shared" si="2"/>
        <v>29360</v>
      </c>
      <c r="L23" s="50">
        <v>27720</v>
      </c>
      <c r="M23" s="49">
        <v>1.2316</v>
      </c>
      <c r="N23" s="49">
        <v>1.0634999999999999</v>
      </c>
      <c r="O23" s="48">
        <v>154.77000000000001</v>
      </c>
      <c r="P23" s="41">
        <v>22507.31</v>
      </c>
      <c r="Q23" s="41">
        <v>22583.79</v>
      </c>
      <c r="R23" s="47">
        <f t="shared" si="3"/>
        <v>26064.880112834981</v>
      </c>
      <c r="S23" s="46">
        <v>1.2323</v>
      </c>
    </row>
    <row r="24" spans="2:19" x14ac:dyDescent="0.2">
      <c r="B24" s="45">
        <v>45405</v>
      </c>
      <c r="C24" s="44">
        <v>27220</v>
      </c>
      <c r="D24" s="43">
        <v>27720</v>
      </c>
      <c r="E24" s="42">
        <f t="shared" si="0"/>
        <v>27470</v>
      </c>
      <c r="F24" s="44">
        <v>27330</v>
      </c>
      <c r="G24" s="43">
        <v>27830</v>
      </c>
      <c r="H24" s="42">
        <f t="shared" si="1"/>
        <v>27580</v>
      </c>
      <c r="I24" s="44">
        <v>28855</v>
      </c>
      <c r="J24" s="43">
        <v>29855</v>
      </c>
      <c r="K24" s="42">
        <f t="shared" si="2"/>
        <v>29355</v>
      </c>
      <c r="L24" s="50">
        <v>27720</v>
      </c>
      <c r="M24" s="49">
        <v>1.2402</v>
      </c>
      <c r="N24" s="49">
        <v>1.0673999999999999</v>
      </c>
      <c r="O24" s="48">
        <v>154.81</v>
      </c>
      <c r="P24" s="41">
        <v>22351.23</v>
      </c>
      <c r="Q24" s="41">
        <v>22427.27</v>
      </c>
      <c r="R24" s="47">
        <f t="shared" si="3"/>
        <v>25969.645868465432</v>
      </c>
      <c r="S24" s="46">
        <v>1.2408999999999999</v>
      </c>
    </row>
    <row r="25" spans="2:19" x14ac:dyDescent="0.2">
      <c r="B25" s="45">
        <v>45406</v>
      </c>
      <c r="C25" s="44">
        <v>27220</v>
      </c>
      <c r="D25" s="43">
        <v>27720</v>
      </c>
      <c r="E25" s="42">
        <f t="shared" si="0"/>
        <v>27470</v>
      </c>
      <c r="F25" s="44">
        <v>27330</v>
      </c>
      <c r="G25" s="43">
        <v>27830</v>
      </c>
      <c r="H25" s="42">
        <f t="shared" si="1"/>
        <v>27580</v>
      </c>
      <c r="I25" s="44">
        <v>28850</v>
      </c>
      <c r="J25" s="43">
        <v>29850</v>
      </c>
      <c r="K25" s="42">
        <f t="shared" si="2"/>
        <v>29350</v>
      </c>
      <c r="L25" s="50">
        <v>27720</v>
      </c>
      <c r="M25" s="49">
        <v>1.2435</v>
      </c>
      <c r="N25" s="49">
        <v>1.0689</v>
      </c>
      <c r="O25" s="48">
        <v>154.93</v>
      </c>
      <c r="P25" s="41">
        <v>22291.919999999998</v>
      </c>
      <c r="Q25" s="41">
        <v>22367.79</v>
      </c>
      <c r="R25" s="47">
        <f t="shared" si="3"/>
        <v>25933.202357563852</v>
      </c>
      <c r="S25" s="46">
        <v>1.2442</v>
      </c>
    </row>
    <row r="26" spans="2:19" x14ac:dyDescent="0.2">
      <c r="B26" s="45">
        <v>45407</v>
      </c>
      <c r="C26" s="44">
        <v>27230</v>
      </c>
      <c r="D26" s="43">
        <v>27730</v>
      </c>
      <c r="E26" s="42">
        <f t="shared" si="0"/>
        <v>27480</v>
      </c>
      <c r="F26" s="44">
        <v>27330</v>
      </c>
      <c r="G26" s="43">
        <v>27830</v>
      </c>
      <c r="H26" s="42">
        <f t="shared" si="1"/>
        <v>27580</v>
      </c>
      <c r="I26" s="44">
        <v>28850</v>
      </c>
      <c r="J26" s="43">
        <v>29850</v>
      </c>
      <c r="K26" s="42">
        <f t="shared" si="2"/>
        <v>29350</v>
      </c>
      <c r="L26" s="50">
        <v>27730</v>
      </c>
      <c r="M26" s="49">
        <v>1.2512000000000001</v>
      </c>
      <c r="N26" s="49">
        <v>1.0720000000000001</v>
      </c>
      <c r="O26" s="48">
        <v>155.56</v>
      </c>
      <c r="P26" s="41">
        <v>22162.720000000001</v>
      </c>
      <c r="Q26" s="41">
        <v>22230.21</v>
      </c>
      <c r="R26" s="47">
        <f t="shared" si="3"/>
        <v>25867.537313432833</v>
      </c>
      <c r="S26" s="46">
        <v>1.2519</v>
      </c>
    </row>
    <row r="27" spans="2:19" x14ac:dyDescent="0.2">
      <c r="B27" s="45">
        <v>45408</v>
      </c>
      <c r="C27" s="44">
        <v>27230</v>
      </c>
      <c r="D27" s="43">
        <v>27730</v>
      </c>
      <c r="E27" s="42">
        <f t="shared" si="0"/>
        <v>27480</v>
      </c>
      <c r="F27" s="44">
        <v>27330</v>
      </c>
      <c r="G27" s="43">
        <v>27830</v>
      </c>
      <c r="H27" s="42">
        <f t="shared" si="1"/>
        <v>27580</v>
      </c>
      <c r="I27" s="44">
        <v>28845</v>
      </c>
      <c r="J27" s="43">
        <v>29845</v>
      </c>
      <c r="K27" s="42">
        <f t="shared" si="2"/>
        <v>29345</v>
      </c>
      <c r="L27" s="50">
        <v>27730</v>
      </c>
      <c r="M27" s="49">
        <v>1.2511000000000001</v>
      </c>
      <c r="N27" s="49">
        <v>1.0716000000000001</v>
      </c>
      <c r="O27" s="48">
        <v>156.82</v>
      </c>
      <c r="P27" s="41">
        <v>22164.5</v>
      </c>
      <c r="Q27" s="41">
        <v>22233.759999999998</v>
      </c>
      <c r="R27" s="47">
        <f t="shared" si="3"/>
        <v>25877.192982456138</v>
      </c>
      <c r="S27" s="46">
        <v>1.2517</v>
      </c>
    </row>
    <row r="28" spans="2:19" x14ac:dyDescent="0.2">
      <c r="B28" s="45">
        <v>45411</v>
      </c>
      <c r="C28" s="44">
        <v>27220</v>
      </c>
      <c r="D28" s="43">
        <v>27720</v>
      </c>
      <c r="E28" s="42">
        <f t="shared" si="0"/>
        <v>27470</v>
      </c>
      <c r="F28" s="44">
        <v>27330</v>
      </c>
      <c r="G28" s="43">
        <v>27830</v>
      </c>
      <c r="H28" s="42">
        <f t="shared" si="1"/>
        <v>27580</v>
      </c>
      <c r="I28" s="44">
        <v>28830</v>
      </c>
      <c r="J28" s="43">
        <v>29830</v>
      </c>
      <c r="K28" s="42">
        <f t="shared" si="2"/>
        <v>29330</v>
      </c>
      <c r="L28" s="50">
        <v>27720</v>
      </c>
      <c r="M28" s="49">
        <v>1.2531000000000001</v>
      </c>
      <c r="N28" s="49">
        <v>1.0714999999999999</v>
      </c>
      <c r="O28" s="48">
        <v>156.22999999999999</v>
      </c>
      <c r="P28" s="41">
        <v>22121.14</v>
      </c>
      <c r="Q28" s="41">
        <v>22196.52</v>
      </c>
      <c r="R28" s="47">
        <f t="shared" si="3"/>
        <v>25870.275314979004</v>
      </c>
      <c r="S28" s="46">
        <v>1.2538</v>
      </c>
    </row>
    <row r="29" spans="2:19" x14ac:dyDescent="0.2">
      <c r="B29" s="45">
        <v>45412</v>
      </c>
      <c r="C29" s="44">
        <v>27220</v>
      </c>
      <c r="D29" s="43">
        <v>27720</v>
      </c>
      <c r="E29" s="42">
        <f t="shared" si="0"/>
        <v>27470</v>
      </c>
      <c r="F29" s="44">
        <v>27330</v>
      </c>
      <c r="G29" s="43">
        <v>27830</v>
      </c>
      <c r="H29" s="42">
        <f t="shared" si="1"/>
        <v>27580</v>
      </c>
      <c r="I29" s="44">
        <v>28825</v>
      </c>
      <c r="J29" s="43">
        <v>29825</v>
      </c>
      <c r="K29" s="42">
        <f t="shared" si="2"/>
        <v>29325</v>
      </c>
      <c r="L29" s="50">
        <v>27720</v>
      </c>
      <c r="M29" s="49">
        <v>1.254</v>
      </c>
      <c r="N29" s="49">
        <v>1.0720000000000001</v>
      </c>
      <c r="O29" s="48">
        <v>156.96</v>
      </c>
      <c r="P29" s="41">
        <v>22105.26</v>
      </c>
      <c r="Q29" s="41">
        <v>22182.37</v>
      </c>
      <c r="R29" s="47">
        <f t="shared" si="3"/>
        <v>25858.208955223879</v>
      </c>
      <c r="S29" s="46">
        <v>1.2545999999999999</v>
      </c>
    </row>
    <row r="30" spans="2:19" x14ac:dyDescent="0.2">
      <c r="B30" s="40" t="s">
        <v>11</v>
      </c>
      <c r="C30" s="39">
        <f>ROUND(AVERAGE(C9:C29),2)</f>
        <v>27513.33</v>
      </c>
      <c r="D30" s="38">
        <f>ROUND(AVERAGE(D9:D29),2)</f>
        <v>28013.33</v>
      </c>
      <c r="E30" s="37">
        <f>ROUND(AVERAGE(C30:D30),2)</f>
        <v>27763.33</v>
      </c>
      <c r="F30" s="39">
        <f>ROUND(AVERAGE(F9:F29),2)</f>
        <v>27638.57</v>
      </c>
      <c r="G30" s="38">
        <f>ROUND(AVERAGE(G9:G29),2)</f>
        <v>28138.57</v>
      </c>
      <c r="H30" s="37">
        <f>ROUND(AVERAGE(F30:G30),2)</f>
        <v>27888.57</v>
      </c>
      <c r="I30" s="39">
        <f>ROUND(AVERAGE(I9:I29),2)</f>
        <v>29176.19</v>
      </c>
      <c r="J30" s="38">
        <f>ROUND(AVERAGE(J9:J29),2)</f>
        <v>30176.19</v>
      </c>
      <c r="K30" s="37">
        <f>ROUND(AVERAGE(I30:J30),2)</f>
        <v>29676.19</v>
      </c>
      <c r="L30" s="36">
        <f>ROUND(AVERAGE(L9:L29),2)</f>
        <v>28013.33</v>
      </c>
      <c r="M30" s="35">
        <f>ROUND(AVERAGE(M9:M29),4)</f>
        <v>1.2524</v>
      </c>
      <c r="N30" s="34">
        <f>ROUND(AVERAGE(N9:N29),4)</f>
        <v>1.0727</v>
      </c>
      <c r="O30" s="167">
        <f>ROUND(AVERAGE(O9:O29),2)</f>
        <v>153.84</v>
      </c>
      <c r="P30" s="33">
        <f>AVERAGE(P9:P29)</f>
        <v>22368.348571428574</v>
      </c>
      <c r="Q30" s="33">
        <f>AVERAGE(Q9:Q29)</f>
        <v>22455.956666666672</v>
      </c>
      <c r="R30" s="33">
        <f>AVERAGE(R9:R29)</f>
        <v>26113.301994363515</v>
      </c>
      <c r="S30" s="32">
        <f>AVERAGE(S9:S29)</f>
        <v>1.2530380952380948</v>
      </c>
    </row>
    <row r="31" spans="2:19" x14ac:dyDescent="0.2">
      <c r="B31" s="31" t="s">
        <v>12</v>
      </c>
      <c r="C31" s="30">
        <f t="shared" ref="C31:S31" si="4">MAX(C9:C29)</f>
        <v>27930</v>
      </c>
      <c r="D31" s="29">
        <f t="shared" si="4"/>
        <v>28430</v>
      </c>
      <c r="E31" s="28">
        <f t="shared" si="4"/>
        <v>28180</v>
      </c>
      <c r="F31" s="30">
        <f t="shared" si="4"/>
        <v>28050</v>
      </c>
      <c r="G31" s="29">
        <f t="shared" si="4"/>
        <v>28550</v>
      </c>
      <c r="H31" s="28">
        <f t="shared" si="4"/>
        <v>28300</v>
      </c>
      <c r="I31" s="30">
        <f t="shared" si="4"/>
        <v>29600</v>
      </c>
      <c r="J31" s="29">
        <f t="shared" si="4"/>
        <v>30600</v>
      </c>
      <c r="K31" s="28">
        <f t="shared" si="4"/>
        <v>30100</v>
      </c>
      <c r="L31" s="27">
        <f t="shared" si="4"/>
        <v>28430</v>
      </c>
      <c r="M31" s="26">
        <f t="shared" si="4"/>
        <v>1.2695000000000001</v>
      </c>
      <c r="N31" s="25">
        <f t="shared" si="4"/>
        <v>1.0861000000000001</v>
      </c>
      <c r="O31" s="24">
        <f t="shared" si="4"/>
        <v>156.96</v>
      </c>
      <c r="P31" s="23">
        <f t="shared" si="4"/>
        <v>22795.06</v>
      </c>
      <c r="Q31" s="23">
        <f t="shared" si="4"/>
        <v>22878.44</v>
      </c>
      <c r="R31" s="23">
        <f t="shared" si="4"/>
        <v>26692.329358745661</v>
      </c>
      <c r="S31" s="22">
        <f t="shared" si="4"/>
        <v>1.2702</v>
      </c>
    </row>
    <row r="32" spans="2:19" ht="13.5" thickBot="1" x14ac:dyDescent="0.25">
      <c r="B32" s="21" t="s">
        <v>13</v>
      </c>
      <c r="C32" s="20">
        <f t="shared" ref="C32:S32" si="5">MIN(C9:C29)</f>
        <v>27215</v>
      </c>
      <c r="D32" s="19">
        <f t="shared" si="5"/>
        <v>27715</v>
      </c>
      <c r="E32" s="18">
        <f t="shared" si="5"/>
        <v>27465</v>
      </c>
      <c r="F32" s="20">
        <f t="shared" si="5"/>
        <v>27330</v>
      </c>
      <c r="G32" s="19">
        <f t="shared" si="5"/>
        <v>27830</v>
      </c>
      <c r="H32" s="18">
        <f t="shared" si="5"/>
        <v>27580</v>
      </c>
      <c r="I32" s="20">
        <f t="shared" si="5"/>
        <v>28825</v>
      </c>
      <c r="J32" s="19">
        <f t="shared" si="5"/>
        <v>29825</v>
      </c>
      <c r="K32" s="18">
        <f t="shared" si="5"/>
        <v>29325</v>
      </c>
      <c r="L32" s="17">
        <f t="shared" si="5"/>
        <v>27715</v>
      </c>
      <c r="M32" s="16">
        <f t="shared" si="5"/>
        <v>1.2316</v>
      </c>
      <c r="N32" s="15">
        <f t="shared" si="5"/>
        <v>1.0634999999999999</v>
      </c>
      <c r="O32" s="14">
        <f t="shared" si="5"/>
        <v>151.38</v>
      </c>
      <c r="P32" s="13">
        <f t="shared" si="5"/>
        <v>22105.26</v>
      </c>
      <c r="Q32" s="13">
        <f t="shared" si="5"/>
        <v>22182.37</v>
      </c>
      <c r="R32" s="13">
        <f t="shared" si="5"/>
        <v>25858.208955223879</v>
      </c>
      <c r="S32" s="12">
        <f t="shared" si="5"/>
        <v>1.2323</v>
      </c>
    </row>
    <row r="34" spans="2:14" x14ac:dyDescent="0.2">
      <c r="B34" s="6" t="s">
        <v>14</v>
      </c>
      <c r="C34" s="8"/>
      <c r="D34" s="8"/>
      <c r="E34" s="7"/>
      <c r="F34" s="8"/>
      <c r="G34" s="8"/>
      <c r="H34" s="7"/>
      <c r="I34" s="8"/>
      <c r="J34" s="8"/>
      <c r="K34" s="7"/>
      <c r="L34" s="8"/>
      <c r="M34" s="8"/>
      <c r="N34" s="7"/>
    </row>
    <row r="35" spans="2:14" x14ac:dyDescent="0.2">
      <c r="B35" s="6" t="s">
        <v>15</v>
      </c>
      <c r="C35" s="8"/>
      <c r="D35" s="8"/>
      <c r="E35" s="7"/>
      <c r="F35" s="8"/>
      <c r="G35" s="8"/>
      <c r="H35" s="7"/>
      <c r="I35" s="8"/>
      <c r="J35" s="8"/>
      <c r="K35" s="7"/>
      <c r="L35" s="8"/>
      <c r="M35" s="8"/>
      <c r="N35" s="7"/>
    </row>
  </sheetData>
  <mergeCells count="7">
    <mergeCell ref="P7:Q7"/>
    <mergeCell ref="S7:S8"/>
    <mergeCell ref="C7:E7"/>
    <mergeCell ref="F7:H7"/>
    <mergeCell ref="I7:K7"/>
    <mergeCell ref="L7:L8"/>
    <mergeCell ref="M7:O7"/>
  </mergeCells>
  <phoneticPr fontId="7" type="noConversion"/>
  <printOptions horizontalCentered="1" verticalCentered="1" gridLines="1" gridLinesSet="0"/>
  <pageMargins left="0.19685039370078741" right="0.19685039370078741" top="0.98425196850393704" bottom="0.98425196850393704" header="0.51181102362204722" footer="0.51181102362204722"/>
  <pageSetup paperSize="9" scale="96" orientation="landscape" horizontalDpi="204" verticalDpi="196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2:J34"/>
  <sheetViews>
    <sheetView tabSelected="1" workbookViewId="0"/>
  </sheetViews>
  <sheetFormatPr baseColWidth="10" defaultColWidth="9.140625" defaultRowHeight="12.75" x14ac:dyDescent="0.2"/>
  <cols>
    <col min="3" max="3" width="12.140625" customWidth="1"/>
    <col min="4" max="4" width="19.7109375" customWidth="1"/>
    <col min="6" max="6" width="12.140625" customWidth="1"/>
    <col min="7" max="7" width="19.7109375" customWidth="1"/>
    <col min="9" max="9" width="12.140625" customWidth="1"/>
    <col min="10" max="10" width="19.7109375" customWidth="1"/>
  </cols>
  <sheetData>
    <row r="2" spans="2:10" x14ac:dyDescent="0.2">
      <c r="B2" s="73" t="s">
        <v>39</v>
      </c>
    </row>
    <row r="3" spans="2:10" ht="13.5" thickBot="1" x14ac:dyDescent="0.25"/>
    <row r="4" spans="2:10" x14ac:dyDescent="0.2">
      <c r="C4" s="179" t="s">
        <v>38</v>
      </c>
      <c r="D4" s="180"/>
      <c r="F4" s="179" t="s">
        <v>37</v>
      </c>
      <c r="G4" s="180"/>
      <c r="I4" s="179" t="s">
        <v>36</v>
      </c>
      <c r="J4" s="180"/>
    </row>
    <row r="5" spans="2:10" x14ac:dyDescent="0.2">
      <c r="C5" s="72">
        <v>45412</v>
      </c>
      <c r="D5" s="71"/>
      <c r="F5" s="72">
        <v>45412</v>
      </c>
      <c r="G5" s="71"/>
      <c r="I5" s="72">
        <v>45412</v>
      </c>
      <c r="J5" s="71"/>
    </row>
    <row r="6" spans="2:10" x14ac:dyDescent="0.2">
      <c r="C6" s="70"/>
      <c r="D6" s="69" t="s">
        <v>35</v>
      </c>
      <c r="F6" s="70"/>
      <c r="G6" s="69" t="s">
        <v>35</v>
      </c>
      <c r="I6" s="70"/>
      <c r="J6" s="69" t="s">
        <v>35</v>
      </c>
    </row>
    <row r="7" spans="2:10" x14ac:dyDescent="0.2">
      <c r="C7" s="68"/>
      <c r="D7" s="67"/>
      <c r="F7" s="68"/>
      <c r="G7" s="67"/>
      <c r="I7" s="68"/>
      <c r="J7" s="67"/>
    </row>
    <row r="8" spans="2:10" x14ac:dyDescent="0.2">
      <c r="C8" s="66">
        <v>45384</v>
      </c>
      <c r="D8" s="65">
        <v>8980.9</v>
      </c>
      <c r="F8" s="66">
        <f t="shared" ref="F8:F28" si="0">C8</f>
        <v>45384</v>
      </c>
      <c r="G8" s="65">
        <v>2354.46</v>
      </c>
      <c r="I8" s="66">
        <f t="shared" ref="I8:I28" si="1">C8</f>
        <v>45384</v>
      </c>
      <c r="J8" s="65">
        <v>2469.5100000000002</v>
      </c>
    </row>
    <row r="9" spans="2:10" x14ac:dyDescent="0.2">
      <c r="C9" s="66">
        <v>45385</v>
      </c>
      <c r="D9" s="65">
        <v>9077.4</v>
      </c>
      <c r="F9" s="66">
        <f t="shared" si="0"/>
        <v>45385</v>
      </c>
      <c r="G9" s="65">
        <v>2378.44</v>
      </c>
      <c r="I9" s="66">
        <f t="shared" si="1"/>
        <v>45385</v>
      </c>
      <c r="J9" s="65">
        <v>2499.14</v>
      </c>
    </row>
    <row r="10" spans="2:10" x14ac:dyDescent="0.2">
      <c r="C10" s="66">
        <v>45386</v>
      </c>
      <c r="D10" s="65">
        <v>9331.9</v>
      </c>
      <c r="F10" s="66">
        <f t="shared" si="0"/>
        <v>45386</v>
      </c>
      <c r="G10" s="65">
        <v>2445.11</v>
      </c>
      <c r="I10" s="66">
        <f t="shared" si="1"/>
        <v>45386</v>
      </c>
      <c r="J10" s="65">
        <v>2561.25</v>
      </c>
    </row>
    <row r="11" spans="2:10" x14ac:dyDescent="0.2">
      <c r="C11" s="66">
        <v>45387</v>
      </c>
      <c r="D11" s="65">
        <v>9288.6200000000008</v>
      </c>
      <c r="F11" s="66">
        <f t="shared" si="0"/>
        <v>45387</v>
      </c>
      <c r="G11" s="65">
        <v>2441.4299999999998</v>
      </c>
      <c r="I11" s="66">
        <f t="shared" si="1"/>
        <v>45387</v>
      </c>
      <c r="J11" s="65">
        <v>2640.71</v>
      </c>
    </row>
    <row r="12" spans="2:10" x14ac:dyDescent="0.2">
      <c r="C12" s="66">
        <v>45390</v>
      </c>
      <c r="D12" s="65">
        <v>9316.42</v>
      </c>
      <c r="F12" s="66">
        <f t="shared" si="0"/>
        <v>45390</v>
      </c>
      <c r="G12" s="65">
        <v>2454</v>
      </c>
      <c r="I12" s="66">
        <f t="shared" si="1"/>
        <v>45390</v>
      </c>
      <c r="J12" s="65">
        <v>2601.5500000000002</v>
      </c>
    </row>
    <row r="13" spans="2:10" x14ac:dyDescent="0.2">
      <c r="C13" s="66">
        <v>45391</v>
      </c>
      <c r="D13" s="65">
        <v>9391.9699999999993</v>
      </c>
      <c r="F13" s="66">
        <f t="shared" si="0"/>
        <v>45391</v>
      </c>
      <c r="G13" s="65">
        <v>2449.79</v>
      </c>
      <c r="I13" s="66">
        <f t="shared" si="1"/>
        <v>45391</v>
      </c>
      <c r="J13" s="65">
        <v>2647.77</v>
      </c>
    </row>
    <row r="14" spans="2:10" x14ac:dyDescent="0.2">
      <c r="C14" s="66">
        <v>45392</v>
      </c>
      <c r="D14" s="65">
        <v>9477.1299999999992</v>
      </c>
      <c r="F14" s="66">
        <f t="shared" si="0"/>
        <v>45392</v>
      </c>
      <c r="G14" s="65">
        <v>2475.12</v>
      </c>
      <c r="I14" s="66">
        <f t="shared" si="1"/>
        <v>45392</v>
      </c>
      <c r="J14" s="65">
        <v>2752.22</v>
      </c>
    </row>
    <row r="15" spans="2:10" x14ac:dyDescent="0.2">
      <c r="C15" s="66">
        <v>45393</v>
      </c>
      <c r="D15" s="65">
        <v>9392.41</v>
      </c>
      <c r="F15" s="66">
        <f t="shared" si="0"/>
        <v>45393</v>
      </c>
      <c r="G15" s="65">
        <v>2465.27</v>
      </c>
      <c r="I15" s="66">
        <f t="shared" si="1"/>
        <v>45393</v>
      </c>
      <c r="J15" s="65">
        <v>2776.23</v>
      </c>
    </row>
    <row r="16" spans="2:10" x14ac:dyDescent="0.2">
      <c r="C16" s="66">
        <v>45394</v>
      </c>
      <c r="D16" s="65">
        <v>9446.81</v>
      </c>
      <c r="F16" s="66">
        <f t="shared" si="0"/>
        <v>45394</v>
      </c>
      <c r="G16" s="65">
        <v>2489.54</v>
      </c>
      <c r="I16" s="66">
        <f t="shared" si="1"/>
        <v>45394</v>
      </c>
      <c r="J16" s="65">
        <v>2810.72</v>
      </c>
    </row>
    <row r="17" spans="3:10" x14ac:dyDescent="0.2">
      <c r="C17" s="66">
        <v>45397</v>
      </c>
      <c r="D17" s="65">
        <v>9510.27</v>
      </c>
      <c r="F17" s="66">
        <f t="shared" si="0"/>
        <v>45397</v>
      </c>
      <c r="G17" s="65">
        <v>2615.7600000000002</v>
      </c>
      <c r="I17" s="66">
        <f t="shared" si="1"/>
        <v>45397</v>
      </c>
      <c r="J17" s="65">
        <v>2809.19</v>
      </c>
    </row>
    <row r="18" spans="3:10" x14ac:dyDescent="0.2">
      <c r="C18" s="66">
        <v>45398</v>
      </c>
      <c r="D18" s="65">
        <v>9493.2800000000007</v>
      </c>
      <c r="F18" s="66">
        <f t="shared" si="0"/>
        <v>45398</v>
      </c>
      <c r="G18" s="65">
        <v>2531.7399999999998</v>
      </c>
      <c r="I18" s="66">
        <f t="shared" si="1"/>
        <v>45398</v>
      </c>
      <c r="J18" s="65">
        <v>2726.89</v>
      </c>
    </row>
    <row r="19" spans="3:10" x14ac:dyDescent="0.2">
      <c r="C19" s="66">
        <v>45399</v>
      </c>
      <c r="D19" s="65">
        <v>9502.4699999999993</v>
      </c>
      <c r="F19" s="66">
        <f t="shared" si="0"/>
        <v>45399</v>
      </c>
      <c r="G19" s="65">
        <v>2560.8200000000002</v>
      </c>
      <c r="I19" s="66">
        <f t="shared" si="1"/>
        <v>45399</v>
      </c>
      <c r="J19" s="65">
        <v>2782.43</v>
      </c>
    </row>
    <row r="20" spans="3:10" x14ac:dyDescent="0.2">
      <c r="C20" s="66">
        <v>45400</v>
      </c>
      <c r="D20" s="65">
        <v>9719.19</v>
      </c>
      <c r="F20" s="66">
        <f t="shared" si="0"/>
        <v>45400</v>
      </c>
      <c r="G20" s="65">
        <v>2599.17</v>
      </c>
      <c r="I20" s="66">
        <f t="shared" si="1"/>
        <v>45400</v>
      </c>
      <c r="J20" s="65">
        <v>2841.82</v>
      </c>
    </row>
    <row r="21" spans="3:10" x14ac:dyDescent="0.2">
      <c r="C21" s="66">
        <v>45401</v>
      </c>
      <c r="D21" s="65">
        <v>9785.73</v>
      </c>
      <c r="F21" s="66">
        <f t="shared" si="0"/>
        <v>45401</v>
      </c>
      <c r="G21" s="65">
        <v>2641.42</v>
      </c>
      <c r="I21" s="66">
        <f t="shared" si="1"/>
        <v>45401</v>
      </c>
      <c r="J21" s="65">
        <v>2839.47</v>
      </c>
    </row>
    <row r="22" spans="3:10" x14ac:dyDescent="0.2">
      <c r="C22" s="66">
        <v>45404</v>
      </c>
      <c r="D22" s="65">
        <v>9846.15</v>
      </c>
      <c r="F22" s="66">
        <f t="shared" si="0"/>
        <v>45404</v>
      </c>
      <c r="G22" s="65">
        <v>2660.97</v>
      </c>
      <c r="I22" s="66">
        <f t="shared" si="1"/>
        <v>45404</v>
      </c>
      <c r="J22" s="65">
        <v>2838.47</v>
      </c>
    </row>
    <row r="23" spans="3:10" x14ac:dyDescent="0.2">
      <c r="C23" s="66">
        <v>45405</v>
      </c>
      <c r="D23" s="65">
        <v>9694.01</v>
      </c>
      <c r="F23" s="66">
        <f t="shared" si="0"/>
        <v>45405</v>
      </c>
      <c r="G23" s="65">
        <v>2628.3</v>
      </c>
      <c r="I23" s="66">
        <f t="shared" si="1"/>
        <v>45405</v>
      </c>
      <c r="J23" s="65">
        <v>2784.71</v>
      </c>
    </row>
    <row r="24" spans="3:10" x14ac:dyDescent="0.2">
      <c r="C24" s="66">
        <v>45406</v>
      </c>
      <c r="D24" s="65">
        <v>9809.61</v>
      </c>
      <c r="F24" s="66">
        <f t="shared" si="0"/>
        <v>45406</v>
      </c>
      <c r="G24" s="65">
        <v>2587.7600000000002</v>
      </c>
      <c r="I24" s="66">
        <f t="shared" si="1"/>
        <v>45406</v>
      </c>
      <c r="J24" s="65">
        <v>2807.94</v>
      </c>
    </row>
    <row r="25" spans="3:10" x14ac:dyDescent="0.2">
      <c r="C25" s="66">
        <v>45407</v>
      </c>
      <c r="D25" s="65">
        <v>9874.84</v>
      </c>
      <c r="F25" s="66">
        <f t="shared" si="0"/>
        <v>45407</v>
      </c>
      <c r="G25" s="65">
        <v>2590.83</v>
      </c>
      <c r="I25" s="66">
        <f t="shared" si="1"/>
        <v>45407</v>
      </c>
      <c r="J25" s="65">
        <v>2833.05</v>
      </c>
    </row>
    <row r="26" spans="3:10" x14ac:dyDescent="0.2">
      <c r="C26" s="66">
        <v>45408</v>
      </c>
      <c r="D26" s="65">
        <v>10024.77</v>
      </c>
      <c r="F26" s="66">
        <f t="shared" si="0"/>
        <v>45408</v>
      </c>
      <c r="G26" s="65">
        <v>2584.69</v>
      </c>
      <c r="I26" s="66">
        <f t="shared" si="1"/>
        <v>45408</v>
      </c>
      <c r="J26" s="65">
        <v>2890.27</v>
      </c>
    </row>
    <row r="27" spans="3:10" x14ac:dyDescent="0.2">
      <c r="C27" s="66">
        <v>45411</v>
      </c>
      <c r="D27" s="65">
        <v>10005.68</v>
      </c>
      <c r="F27" s="66">
        <f t="shared" si="0"/>
        <v>45411</v>
      </c>
      <c r="G27" s="65">
        <v>2556.46</v>
      </c>
      <c r="I27" s="66">
        <f t="shared" si="1"/>
        <v>45411</v>
      </c>
      <c r="J27" s="65">
        <v>2869.83</v>
      </c>
    </row>
    <row r="28" spans="3:10" ht="13.5" thickBot="1" x14ac:dyDescent="0.25">
      <c r="C28" s="66">
        <v>45412</v>
      </c>
      <c r="D28" s="65">
        <v>10185.48</v>
      </c>
      <c r="F28" s="66">
        <f t="shared" si="0"/>
        <v>45412</v>
      </c>
      <c r="G28" s="65">
        <v>2580.94</v>
      </c>
      <c r="I28" s="66">
        <f t="shared" si="1"/>
        <v>45412</v>
      </c>
      <c r="J28" s="65">
        <v>2947.55</v>
      </c>
    </row>
    <row r="29" spans="3:10" x14ac:dyDescent="0.2">
      <c r="C29" s="64" t="s">
        <v>11</v>
      </c>
      <c r="D29" s="63">
        <f>ROUND(AVERAGE(D8:D28),2)</f>
        <v>9578.81</v>
      </c>
      <c r="F29" s="64" t="s">
        <v>11</v>
      </c>
      <c r="G29" s="63">
        <f>ROUND(AVERAGE(G8:G28),2)</f>
        <v>2528.19</v>
      </c>
      <c r="I29" s="64" t="s">
        <v>11</v>
      </c>
      <c r="J29" s="63">
        <f>ROUND(AVERAGE(J8:J28),2)</f>
        <v>2749.08</v>
      </c>
    </row>
    <row r="30" spans="3:10" x14ac:dyDescent="0.2">
      <c r="C30" s="62" t="s">
        <v>12</v>
      </c>
      <c r="D30" s="61">
        <f>MAX(D8:D28)</f>
        <v>10185.48</v>
      </c>
      <c r="F30" s="62" t="s">
        <v>12</v>
      </c>
      <c r="G30" s="61">
        <f>MAX(G8:G28)</f>
        <v>2660.97</v>
      </c>
      <c r="I30" s="62" t="s">
        <v>12</v>
      </c>
      <c r="J30" s="61">
        <f>MAX(J8:J28)</f>
        <v>2947.55</v>
      </c>
    </row>
    <row r="31" spans="3:10" x14ac:dyDescent="0.2">
      <c r="C31" s="60" t="s">
        <v>13</v>
      </c>
      <c r="D31" s="59">
        <f>MIN(D8:D28)</f>
        <v>8980.9</v>
      </c>
      <c r="F31" s="60" t="s">
        <v>13</v>
      </c>
      <c r="G31" s="59">
        <f>MIN(G8:G28)</f>
        <v>2354.46</v>
      </c>
      <c r="I31" s="60" t="s">
        <v>13</v>
      </c>
      <c r="J31" s="59">
        <f>MIN(J8:J28)</f>
        <v>2469.5100000000002</v>
      </c>
    </row>
    <row r="34" spans="2:2" x14ac:dyDescent="0.2">
      <c r="B34" t="s">
        <v>34</v>
      </c>
    </row>
  </sheetData>
  <mergeCells count="3">
    <mergeCell ref="C4:D4"/>
    <mergeCell ref="F4:G4"/>
    <mergeCell ref="I4:J4"/>
  </mergeCells>
  <phoneticPr fontId="7" type="noConversion"/>
  <pageMargins left="0.75" right="0.75" top="1" bottom="1" header="0.5" footer="0.5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3:I25"/>
  <sheetViews>
    <sheetView workbookViewId="0"/>
  </sheetViews>
  <sheetFormatPr baseColWidth="10" defaultColWidth="9.140625" defaultRowHeight="12.75" x14ac:dyDescent="0.2"/>
  <cols>
    <col min="1" max="1" width="9.140625" style="129"/>
    <col min="2" max="2" width="15.5703125" style="129" customWidth="1"/>
    <col min="3" max="10" width="12.7109375" style="129" customWidth="1"/>
    <col min="11" max="16384" width="9.140625" style="129"/>
  </cols>
  <sheetData>
    <row r="3" spans="2:9" ht="15.75" x14ac:dyDescent="0.25">
      <c r="B3" s="166" t="s">
        <v>94</v>
      </c>
      <c r="C3" s="141"/>
      <c r="D3" s="166"/>
      <c r="G3" s="153"/>
      <c r="H3" s="153"/>
      <c r="I3" s="165"/>
    </row>
    <row r="4" spans="2:9" x14ac:dyDescent="0.2">
      <c r="B4" s="163" t="s">
        <v>93</v>
      </c>
      <c r="C4" s="164"/>
      <c r="D4" s="163"/>
      <c r="G4" s="162"/>
      <c r="H4" s="161"/>
      <c r="I4" s="153"/>
    </row>
    <row r="5" spans="2:9" x14ac:dyDescent="0.2">
      <c r="B5" s="160" t="s">
        <v>95</v>
      </c>
      <c r="C5" s="141"/>
      <c r="D5" s="159"/>
      <c r="G5" s="158"/>
      <c r="H5" s="153"/>
      <c r="I5" s="141"/>
    </row>
    <row r="6" spans="2:9" x14ac:dyDescent="0.2">
      <c r="B6" s="141"/>
      <c r="C6" s="141"/>
      <c r="D6" s="141"/>
      <c r="E6" s="141"/>
      <c r="F6" s="141"/>
      <c r="G6" s="141"/>
      <c r="H6" s="141"/>
      <c r="I6" s="141"/>
    </row>
    <row r="7" spans="2:9" x14ac:dyDescent="0.2">
      <c r="B7" s="152"/>
      <c r="C7" s="157" t="s">
        <v>92</v>
      </c>
      <c r="D7" s="157" t="s">
        <v>92</v>
      </c>
      <c r="E7" s="157" t="s">
        <v>92</v>
      </c>
    </row>
    <row r="8" spans="2:9" x14ac:dyDescent="0.2">
      <c r="B8" s="155"/>
      <c r="C8" s="156" t="s">
        <v>55</v>
      </c>
      <c r="D8" s="156" t="s">
        <v>82</v>
      </c>
      <c r="E8" s="156" t="s">
        <v>80</v>
      </c>
    </row>
    <row r="9" spans="2:9" x14ac:dyDescent="0.2">
      <c r="B9" s="155"/>
      <c r="C9" s="154" t="s">
        <v>79</v>
      </c>
      <c r="D9" s="154" t="s">
        <v>79</v>
      </c>
      <c r="E9" s="154" t="s">
        <v>79</v>
      </c>
    </row>
    <row r="10" spans="2:9" x14ac:dyDescent="0.2">
      <c r="B10" s="152"/>
      <c r="C10" s="151"/>
      <c r="D10" s="151"/>
      <c r="E10" s="151"/>
    </row>
    <row r="11" spans="2:9" x14ac:dyDescent="0.2">
      <c r="B11" s="150" t="s">
        <v>91</v>
      </c>
      <c r="C11" s="149">
        <f>ABR!D29</f>
        <v>9578.81</v>
      </c>
      <c r="D11" s="149">
        <f>ABR!G29</f>
        <v>2528.19</v>
      </c>
      <c r="E11" s="149">
        <f>ABR!J29</f>
        <v>2749.08</v>
      </c>
    </row>
    <row r="15" spans="2:9" x14ac:dyDescent="0.2">
      <c r="B15" s="147" t="s">
        <v>48</v>
      </c>
      <c r="C15" s="148"/>
    </row>
    <row r="16" spans="2:9" x14ac:dyDescent="0.2">
      <c r="B16" s="147" t="s">
        <v>46</v>
      </c>
      <c r="C16" s="146"/>
    </row>
    <row r="17" spans="2:9" x14ac:dyDescent="0.2">
      <c r="B17" s="145" t="s">
        <v>10</v>
      </c>
      <c r="C17" s="143">
        <f>'Averages Inc. Euro Eq'!F66</f>
        <v>1.2524</v>
      </c>
    </row>
    <row r="18" spans="2:9" x14ac:dyDescent="0.2">
      <c r="B18" s="145" t="s">
        <v>43</v>
      </c>
      <c r="C18" s="144">
        <f>'Averages Inc. Euro Eq'!F67</f>
        <v>153.84</v>
      </c>
    </row>
    <row r="19" spans="2:9" x14ac:dyDescent="0.2">
      <c r="B19" s="145" t="s">
        <v>41</v>
      </c>
      <c r="C19" s="143">
        <f>'Averages Inc. Euro Eq'!F68</f>
        <v>1.0727</v>
      </c>
    </row>
    <row r="21" spans="2:9" x14ac:dyDescent="0.2">
      <c r="B21" s="142" t="s">
        <v>40</v>
      </c>
    </row>
    <row r="24" spans="2:9" x14ac:dyDescent="0.2">
      <c r="B24" s="140" t="s">
        <v>14</v>
      </c>
      <c r="C24" s="139"/>
      <c r="D24" s="138"/>
      <c r="E24" s="137"/>
      <c r="F24" s="136"/>
      <c r="G24" s="135"/>
      <c r="H24" s="134"/>
      <c r="I24" s="133"/>
    </row>
    <row r="25" spans="2:9" x14ac:dyDescent="0.2">
      <c r="B25" s="132" t="s">
        <v>96</v>
      </c>
      <c r="C25" s="131"/>
      <c r="D25" s="131"/>
      <c r="E25" s="131"/>
      <c r="F25" s="131"/>
      <c r="G25" s="131"/>
      <c r="H25" s="131"/>
      <c r="I25" s="130"/>
    </row>
  </sheetData>
  <phoneticPr fontId="7" type="noConversion"/>
  <pageMargins left="0.75" right="0.75" top="1" bottom="1" header="0.5" footer="0.5"/>
  <pageSetup paperSize="9" orientation="portrait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5:M71"/>
  <sheetViews>
    <sheetView workbookViewId="0"/>
  </sheetViews>
  <sheetFormatPr baseColWidth="10" defaultColWidth="9.140625" defaultRowHeight="12.75" x14ac:dyDescent="0.2"/>
  <cols>
    <col min="2" max="2" width="27.28515625" customWidth="1"/>
    <col min="3" max="17" width="16.28515625" customWidth="1"/>
  </cols>
  <sheetData>
    <row r="5" spans="2:13" ht="15.75" x14ac:dyDescent="0.25">
      <c r="B5" s="128"/>
      <c r="C5" s="2"/>
      <c r="D5" s="127"/>
      <c r="F5" s="126" t="s">
        <v>90</v>
      </c>
      <c r="G5" s="114"/>
      <c r="H5" s="114"/>
      <c r="I5" s="125"/>
    </row>
    <row r="6" spans="2:13" x14ac:dyDescent="0.2">
      <c r="B6" s="124"/>
      <c r="C6" s="124"/>
      <c r="D6" s="73"/>
      <c r="F6" s="123" t="s">
        <v>89</v>
      </c>
      <c r="G6" s="114"/>
      <c r="H6" s="122"/>
      <c r="I6" s="114"/>
    </row>
    <row r="7" spans="2:13" x14ac:dyDescent="0.2">
      <c r="B7" s="2"/>
      <c r="C7" s="2"/>
      <c r="D7" s="121"/>
      <c r="F7" s="102" t="s">
        <v>95</v>
      </c>
      <c r="G7" s="120"/>
      <c r="H7" s="114"/>
      <c r="I7" s="2"/>
    </row>
    <row r="8" spans="2:13" ht="13.5" thickBot="1" x14ac:dyDescent="0.25"/>
    <row r="9" spans="2:13" x14ac:dyDescent="0.2">
      <c r="B9" s="119"/>
      <c r="C9" s="118" t="s">
        <v>88</v>
      </c>
      <c r="D9" s="117" t="s">
        <v>82</v>
      </c>
      <c r="E9" s="117" t="s">
        <v>55</v>
      </c>
      <c r="F9" s="117" t="s">
        <v>54</v>
      </c>
      <c r="G9" s="117" t="s">
        <v>53</v>
      </c>
      <c r="H9" s="117" t="s">
        <v>52</v>
      </c>
      <c r="I9" s="117" t="s">
        <v>87</v>
      </c>
      <c r="J9" s="117" t="s">
        <v>86</v>
      </c>
      <c r="K9" s="117" t="s">
        <v>85</v>
      </c>
      <c r="L9" s="117" t="s">
        <v>84</v>
      </c>
      <c r="M9" s="116" t="s">
        <v>83</v>
      </c>
    </row>
    <row r="10" spans="2:13" x14ac:dyDescent="0.2">
      <c r="B10" s="113"/>
      <c r="C10" s="115" t="s">
        <v>82</v>
      </c>
      <c r="D10" s="114" t="s">
        <v>81</v>
      </c>
      <c r="E10" s="114"/>
      <c r="F10" s="114"/>
      <c r="G10" s="114"/>
      <c r="H10" s="114"/>
      <c r="I10" s="114"/>
      <c r="J10" s="114"/>
      <c r="K10" s="114"/>
      <c r="L10" s="114"/>
      <c r="M10" s="3"/>
    </row>
    <row r="11" spans="2:13" x14ac:dyDescent="0.2">
      <c r="B11" s="113"/>
      <c r="C11" s="112" t="s">
        <v>79</v>
      </c>
      <c r="D11" s="112" t="s">
        <v>79</v>
      </c>
      <c r="E11" s="112" t="s">
        <v>79</v>
      </c>
      <c r="F11" s="112" t="s">
        <v>79</v>
      </c>
      <c r="G11" s="112" t="s">
        <v>79</v>
      </c>
      <c r="H11" s="112" t="s">
        <v>79</v>
      </c>
      <c r="I11" s="112" t="s">
        <v>79</v>
      </c>
      <c r="J11" s="112" t="s">
        <v>79</v>
      </c>
      <c r="K11" s="112" t="s">
        <v>79</v>
      </c>
      <c r="L11" s="112" t="s">
        <v>79</v>
      </c>
      <c r="M11" s="111" t="s">
        <v>79</v>
      </c>
    </row>
    <row r="12" spans="2:13" x14ac:dyDescent="0.2">
      <c r="B12" s="95"/>
      <c r="C12" s="110"/>
      <c r="D12" s="110"/>
      <c r="E12" s="110"/>
      <c r="F12" s="110"/>
      <c r="G12" s="110"/>
      <c r="H12" s="110"/>
      <c r="I12" s="110"/>
      <c r="J12" s="110"/>
      <c r="K12" s="110"/>
      <c r="L12" s="110"/>
      <c r="M12" s="3"/>
    </row>
    <row r="13" spans="2:13" x14ac:dyDescent="0.2">
      <c r="B13" s="109" t="s">
        <v>78</v>
      </c>
      <c r="C13" s="108">
        <v>2497.14</v>
      </c>
      <c r="D13" s="108">
        <v>1810</v>
      </c>
      <c r="E13" s="108">
        <v>9480.64</v>
      </c>
      <c r="F13" s="108">
        <v>2128.7399999999998</v>
      </c>
      <c r="G13" s="108">
        <v>18161.900000000001</v>
      </c>
      <c r="H13" s="108">
        <v>31813.33</v>
      </c>
      <c r="I13" s="108">
        <v>2729.69</v>
      </c>
      <c r="J13" s="108">
        <v>2474.7600000000002</v>
      </c>
      <c r="K13" s="108">
        <v>0.5</v>
      </c>
      <c r="L13" s="108">
        <v>27513.33</v>
      </c>
      <c r="M13" s="107">
        <v>0.5</v>
      </c>
    </row>
    <row r="14" spans="2:13" x14ac:dyDescent="0.2">
      <c r="B14" s="95" t="s">
        <v>77</v>
      </c>
      <c r="C14" s="110"/>
      <c r="D14" s="110"/>
      <c r="E14" s="110"/>
      <c r="F14" s="110"/>
      <c r="G14" s="110"/>
      <c r="H14" s="110"/>
      <c r="I14" s="110"/>
      <c r="J14" s="110"/>
      <c r="K14" s="110"/>
      <c r="L14" s="110"/>
      <c r="M14" s="3"/>
    </row>
    <row r="15" spans="2:13" x14ac:dyDescent="0.2">
      <c r="B15" s="109" t="s">
        <v>76</v>
      </c>
      <c r="C15" s="108">
        <v>2497.88</v>
      </c>
      <c r="D15" s="108">
        <v>1820</v>
      </c>
      <c r="E15" s="108">
        <v>9482.43</v>
      </c>
      <c r="F15" s="108">
        <v>2129.67</v>
      </c>
      <c r="G15" s="108">
        <v>18173.810000000001</v>
      </c>
      <c r="H15" s="108">
        <v>31844.76</v>
      </c>
      <c r="I15" s="108">
        <v>2730.52</v>
      </c>
      <c r="J15" s="108">
        <v>2484.7600000000002</v>
      </c>
      <c r="K15" s="108">
        <v>1</v>
      </c>
      <c r="L15" s="108">
        <v>28013.33</v>
      </c>
      <c r="M15" s="107">
        <v>1</v>
      </c>
    </row>
    <row r="16" spans="2:13" x14ac:dyDescent="0.2">
      <c r="B16" s="95"/>
      <c r="C16" s="110"/>
      <c r="D16" s="110"/>
      <c r="E16" s="110"/>
      <c r="F16" s="110"/>
      <c r="G16" s="110"/>
      <c r="H16" s="110"/>
      <c r="I16" s="110"/>
      <c r="J16" s="110"/>
      <c r="K16" s="110"/>
      <c r="L16" s="110"/>
      <c r="M16" s="3"/>
    </row>
    <row r="17" spans="2:13" x14ac:dyDescent="0.2">
      <c r="B17" s="109" t="s">
        <v>75</v>
      </c>
      <c r="C17" s="108">
        <v>2497.5100000000002</v>
      </c>
      <c r="D17" s="108">
        <v>1815</v>
      </c>
      <c r="E17" s="108">
        <v>9481.5400000000009</v>
      </c>
      <c r="F17" s="108">
        <v>2129.1999999999998</v>
      </c>
      <c r="G17" s="108">
        <v>18167.86</v>
      </c>
      <c r="H17" s="108">
        <v>31829.05</v>
      </c>
      <c r="I17" s="108">
        <v>2730.11</v>
      </c>
      <c r="J17" s="108">
        <v>2479.7600000000002</v>
      </c>
      <c r="K17" s="108">
        <v>0.75</v>
      </c>
      <c r="L17" s="108">
        <v>27763.33</v>
      </c>
      <c r="M17" s="107">
        <v>0.75</v>
      </c>
    </row>
    <row r="18" spans="2:13" x14ac:dyDescent="0.2">
      <c r="B18" s="95"/>
      <c r="C18" s="110"/>
      <c r="D18" s="110"/>
      <c r="E18" s="110"/>
      <c r="F18" s="110"/>
      <c r="G18" s="110"/>
      <c r="H18" s="110"/>
      <c r="I18" s="110"/>
      <c r="J18" s="110"/>
      <c r="K18" s="110"/>
      <c r="L18" s="110"/>
      <c r="M18" s="3"/>
    </row>
    <row r="19" spans="2:13" x14ac:dyDescent="0.2">
      <c r="B19" s="109" t="s">
        <v>97</v>
      </c>
      <c r="C19" s="108">
        <v>2525.5</v>
      </c>
      <c r="D19" s="108">
        <v>1810</v>
      </c>
      <c r="E19" s="108">
        <v>9593.69</v>
      </c>
      <c r="F19" s="108">
        <v>2162</v>
      </c>
      <c r="G19" s="108">
        <v>18361.900000000001</v>
      </c>
      <c r="H19" s="108">
        <v>31668.57</v>
      </c>
      <c r="I19" s="108">
        <v>2753.93</v>
      </c>
      <c r="J19" s="108">
        <v>2474.7600000000002</v>
      </c>
      <c r="K19" s="108">
        <v>0.5</v>
      </c>
      <c r="L19" s="108">
        <v>27638.57</v>
      </c>
      <c r="M19" s="107">
        <v>0.5</v>
      </c>
    </row>
    <row r="20" spans="2:13" x14ac:dyDescent="0.2">
      <c r="B20" s="95"/>
      <c r="C20" s="110"/>
      <c r="D20" s="110"/>
      <c r="E20" s="110"/>
      <c r="F20" s="110"/>
      <c r="G20" s="110"/>
      <c r="H20" s="110"/>
      <c r="I20" s="110"/>
      <c r="J20" s="110"/>
      <c r="K20" s="110"/>
      <c r="L20" s="110"/>
      <c r="M20" s="3"/>
    </row>
    <row r="21" spans="2:13" x14ac:dyDescent="0.2">
      <c r="B21" s="109" t="s">
        <v>74</v>
      </c>
      <c r="C21" s="108">
        <v>2526.4</v>
      </c>
      <c r="D21" s="108">
        <v>1820</v>
      </c>
      <c r="E21" s="108">
        <v>9596.07</v>
      </c>
      <c r="F21" s="108">
        <v>2163.14</v>
      </c>
      <c r="G21" s="108">
        <v>18375.48</v>
      </c>
      <c r="H21" s="108">
        <v>31710.240000000002</v>
      </c>
      <c r="I21" s="108">
        <v>2755.19</v>
      </c>
      <c r="J21" s="108">
        <v>2484.7600000000002</v>
      </c>
      <c r="K21" s="108">
        <v>1</v>
      </c>
      <c r="L21" s="108">
        <v>28138.57</v>
      </c>
      <c r="M21" s="107">
        <v>1</v>
      </c>
    </row>
    <row r="22" spans="2:13" x14ac:dyDescent="0.2">
      <c r="B22" s="95"/>
      <c r="C22" s="110"/>
      <c r="D22" s="110"/>
      <c r="E22" s="110"/>
      <c r="F22" s="110"/>
      <c r="G22" s="110"/>
      <c r="H22" s="110"/>
      <c r="I22" s="110"/>
      <c r="J22" s="110"/>
      <c r="K22" s="110"/>
      <c r="L22" s="110"/>
      <c r="M22" s="3"/>
    </row>
    <row r="23" spans="2:13" x14ac:dyDescent="0.2">
      <c r="B23" s="109" t="s">
        <v>73</v>
      </c>
      <c r="C23" s="108">
        <v>2525.9499999999998</v>
      </c>
      <c r="D23" s="108">
        <v>1815</v>
      </c>
      <c r="E23" s="108">
        <v>9594.8799999999992</v>
      </c>
      <c r="F23" s="108">
        <v>2162.5700000000002</v>
      </c>
      <c r="G23" s="108">
        <v>18368.689999999999</v>
      </c>
      <c r="H23" s="108">
        <v>31689.4</v>
      </c>
      <c r="I23" s="108">
        <v>2754.56</v>
      </c>
      <c r="J23" s="108">
        <v>2479.7600000000002</v>
      </c>
      <c r="K23" s="108">
        <v>0.75</v>
      </c>
      <c r="L23" s="108">
        <v>27888.57</v>
      </c>
      <c r="M23" s="107">
        <v>0.75</v>
      </c>
    </row>
    <row r="24" spans="2:13" x14ac:dyDescent="0.2">
      <c r="B24" s="95"/>
      <c r="C24" s="110"/>
      <c r="D24" s="110"/>
      <c r="E24" s="110"/>
      <c r="F24" s="110"/>
      <c r="G24" s="110"/>
      <c r="H24" s="110"/>
      <c r="I24" s="110"/>
      <c r="J24" s="110"/>
      <c r="K24" s="110"/>
      <c r="L24" s="110"/>
      <c r="M24" s="3"/>
    </row>
    <row r="25" spans="2:13" x14ac:dyDescent="0.2">
      <c r="B25" s="109" t="s">
        <v>72</v>
      </c>
      <c r="C25" s="108">
        <v>2662.14</v>
      </c>
      <c r="D25" s="108">
        <v>1810</v>
      </c>
      <c r="E25" s="108">
        <v>9740.48</v>
      </c>
      <c r="F25" s="108">
        <v>2226.9</v>
      </c>
      <c r="G25" s="108">
        <v>19491.900000000001</v>
      </c>
      <c r="H25" s="108"/>
      <c r="I25" s="108">
        <v>2791.1</v>
      </c>
      <c r="J25" s="108">
        <v>2474.7600000000002</v>
      </c>
      <c r="K25" s="108"/>
      <c r="L25" s="108"/>
      <c r="M25" s="107"/>
    </row>
    <row r="26" spans="2:13" x14ac:dyDescent="0.2">
      <c r="B26" s="95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3"/>
    </row>
    <row r="27" spans="2:13" x14ac:dyDescent="0.2">
      <c r="B27" s="109" t="s">
        <v>71</v>
      </c>
      <c r="C27" s="108">
        <v>2667.14</v>
      </c>
      <c r="D27" s="108">
        <v>1820</v>
      </c>
      <c r="E27" s="108">
        <v>9750.48</v>
      </c>
      <c r="F27" s="108">
        <v>2231.9</v>
      </c>
      <c r="G27" s="108">
        <v>19541.900000000001</v>
      </c>
      <c r="H27" s="108"/>
      <c r="I27" s="108">
        <v>2796.1</v>
      </c>
      <c r="J27" s="108">
        <v>2484.7600000000002</v>
      </c>
      <c r="K27" s="108"/>
      <c r="L27" s="108"/>
      <c r="M27" s="107"/>
    </row>
    <row r="28" spans="2:13" x14ac:dyDescent="0.2">
      <c r="B28" s="95"/>
      <c r="C28" s="110"/>
      <c r="D28" s="110"/>
      <c r="E28" s="110"/>
      <c r="F28" s="110"/>
      <c r="G28" s="110"/>
      <c r="H28" s="110"/>
      <c r="I28" s="110"/>
      <c r="J28" s="110"/>
      <c r="K28" s="110"/>
      <c r="L28" s="110"/>
      <c r="M28" s="3"/>
    </row>
    <row r="29" spans="2:13" x14ac:dyDescent="0.2">
      <c r="B29" s="109" t="s">
        <v>70</v>
      </c>
      <c r="C29" s="108">
        <v>2664.64</v>
      </c>
      <c r="D29" s="108">
        <v>1815</v>
      </c>
      <c r="E29" s="108">
        <v>9745.48</v>
      </c>
      <c r="F29" s="108">
        <v>2229.4</v>
      </c>
      <c r="G29" s="108">
        <v>19516.900000000001</v>
      </c>
      <c r="H29" s="108"/>
      <c r="I29" s="108">
        <v>2793.6</v>
      </c>
      <c r="J29" s="108">
        <v>2479.7600000000002</v>
      </c>
      <c r="K29" s="108"/>
      <c r="L29" s="108"/>
      <c r="M29" s="107"/>
    </row>
    <row r="30" spans="2:13" x14ac:dyDescent="0.2">
      <c r="B30" s="95"/>
      <c r="C30" s="110"/>
      <c r="D30" s="110"/>
      <c r="E30" s="110"/>
      <c r="F30" s="110"/>
      <c r="G30" s="110"/>
      <c r="H30" s="110"/>
      <c r="I30" s="110"/>
      <c r="J30" s="110"/>
      <c r="K30" s="110"/>
      <c r="L30" s="110"/>
      <c r="M30" s="3"/>
    </row>
    <row r="31" spans="2:13" x14ac:dyDescent="0.2">
      <c r="B31" s="109" t="s">
        <v>98</v>
      </c>
      <c r="C31" s="108">
        <v>2710</v>
      </c>
      <c r="D31" s="108"/>
      <c r="E31" s="108">
        <v>9704.0499999999993</v>
      </c>
      <c r="F31" s="108">
        <v>2248.2399999999998</v>
      </c>
      <c r="G31" s="108">
        <v>20186.669999999998</v>
      </c>
      <c r="H31" s="108"/>
      <c r="I31" s="108">
        <v>2799.95</v>
      </c>
      <c r="J31" s="108"/>
      <c r="K31" s="108"/>
      <c r="L31" s="108"/>
      <c r="M31" s="107"/>
    </row>
    <row r="32" spans="2:13" x14ac:dyDescent="0.2">
      <c r="B32" s="95"/>
      <c r="C32" s="110"/>
      <c r="D32" s="110"/>
      <c r="E32" s="110"/>
      <c r="F32" s="110"/>
      <c r="G32" s="110"/>
      <c r="H32" s="110"/>
      <c r="I32" s="110"/>
      <c r="J32" s="110"/>
      <c r="K32" s="110"/>
      <c r="L32" s="110"/>
      <c r="M32" s="3"/>
    </row>
    <row r="33" spans="2:13" x14ac:dyDescent="0.2">
      <c r="B33" s="109" t="s">
        <v>69</v>
      </c>
      <c r="C33" s="108">
        <v>2715</v>
      </c>
      <c r="D33" s="108"/>
      <c r="E33" s="108">
        <v>9714.0499999999993</v>
      </c>
      <c r="F33" s="108">
        <v>2253.2399999999998</v>
      </c>
      <c r="G33" s="108">
        <v>20236.669999999998</v>
      </c>
      <c r="H33" s="108"/>
      <c r="I33" s="108">
        <v>2804.95</v>
      </c>
      <c r="J33" s="108"/>
      <c r="K33" s="108"/>
      <c r="L33" s="108"/>
      <c r="M33" s="107"/>
    </row>
    <row r="34" spans="2:13" x14ac:dyDescent="0.2">
      <c r="B34" s="95"/>
      <c r="C34" s="110"/>
      <c r="D34" s="110"/>
      <c r="E34" s="110"/>
      <c r="F34" s="110"/>
      <c r="G34" s="110"/>
      <c r="H34" s="110"/>
      <c r="I34" s="110"/>
      <c r="J34" s="110"/>
      <c r="K34" s="110"/>
      <c r="L34" s="110"/>
      <c r="M34" s="3"/>
    </row>
    <row r="35" spans="2:13" x14ac:dyDescent="0.2">
      <c r="B35" s="109" t="s">
        <v>68</v>
      </c>
      <c r="C35" s="108">
        <v>2712.5</v>
      </c>
      <c r="D35" s="108"/>
      <c r="E35" s="108">
        <v>9709.0499999999993</v>
      </c>
      <c r="F35" s="108">
        <v>2250.7399999999998</v>
      </c>
      <c r="G35" s="108">
        <v>20211.669999999998</v>
      </c>
      <c r="H35" s="108"/>
      <c r="I35" s="108">
        <v>2802.45</v>
      </c>
      <c r="J35" s="108"/>
      <c r="K35" s="108"/>
      <c r="L35" s="108"/>
      <c r="M35" s="107"/>
    </row>
    <row r="36" spans="2:13" x14ac:dyDescent="0.2">
      <c r="B36" s="95"/>
      <c r="C36" s="110"/>
      <c r="D36" s="110"/>
      <c r="E36" s="110"/>
      <c r="F36" s="110"/>
      <c r="G36" s="110"/>
      <c r="H36" s="110"/>
      <c r="I36" s="110"/>
      <c r="J36" s="110"/>
      <c r="K36" s="110"/>
      <c r="L36" s="110"/>
      <c r="M36" s="3"/>
    </row>
    <row r="37" spans="2:13" x14ac:dyDescent="0.2">
      <c r="B37" s="109" t="s">
        <v>67</v>
      </c>
      <c r="C37" s="108">
        <v>2737</v>
      </c>
      <c r="D37" s="108"/>
      <c r="E37" s="108">
        <v>9614.2900000000009</v>
      </c>
      <c r="F37" s="108">
        <v>2278.2399999999998</v>
      </c>
      <c r="G37" s="108">
        <v>20907.86</v>
      </c>
      <c r="H37" s="108"/>
      <c r="I37" s="108">
        <v>2804.71</v>
      </c>
      <c r="J37" s="108"/>
      <c r="K37" s="108"/>
      <c r="L37" s="108"/>
      <c r="M37" s="107"/>
    </row>
    <row r="38" spans="2:13" x14ac:dyDescent="0.2">
      <c r="B38" s="95"/>
      <c r="C38" s="110"/>
      <c r="D38" s="110"/>
      <c r="E38" s="110"/>
      <c r="F38" s="110"/>
      <c r="G38" s="110"/>
      <c r="H38" s="110"/>
      <c r="I38" s="110"/>
      <c r="J38" s="110"/>
      <c r="K38" s="110"/>
      <c r="L38" s="110"/>
      <c r="M38" s="3"/>
    </row>
    <row r="39" spans="2:13" x14ac:dyDescent="0.2">
      <c r="B39" s="109" t="s">
        <v>66</v>
      </c>
      <c r="C39" s="108">
        <v>2742</v>
      </c>
      <c r="D39" s="108"/>
      <c r="E39" s="108">
        <v>9624.2900000000009</v>
      </c>
      <c r="F39" s="108">
        <v>2283.2399999999998</v>
      </c>
      <c r="G39" s="108">
        <v>20957.86</v>
      </c>
      <c r="H39" s="108"/>
      <c r="I39" s="108">
        <v>2809.71</v>
      </c>
      <c r="J39" s="108"/>
      <c r="K39" s="108"/>
      <c r="L39" s="108"/>
      <c r="M39" s="107"/>
    </row>
    <row r="40" spans="2:13" x14ac:dyDescent="0.2">
      <c r="B40" s="95"/>
      <c r="C40" s="110"/>
      <c r="D40" s="110"/>
      <c r="E40" s="110"/>
      <c r="F40" s="110"/>
      <c r="G40" s="110"/>
      <c r="H40" s="110"/>
      <c r="I40" s="110"/>
      <c r="J40" s="110"/>
      <c r="K40" s="110"/>
      <c r="L40" s="110"/>
      <c r="M40" s="3"/>
    </row>
    <row r="41" spans="2:13" x14ac:dyDescent="0.2">
      <c r="B41" s="109" t="s">
        <v>65</v>
      </c>
      <c r="C41" s="108">
        <v>2739.5</v>
      </c>
      <c r="D41" s="108"/>
      <c r="E41" s="108">
        <v>9619.2900000000009</v>
      </c>
      <c r="F41" s="108">
        <v>2280.7399999999998</v>
      </c>
      <c r="G41" s="108">
        <v>20932.86</v>
      </c>
      <c r="H41" s="108"/>
      <c r="I41" s="108">
        <v>2807.21</v>
      </c>
      <c r="J41" s="108"/>
      <c r="K41" s="108"/>
      <c r="L41" s="108"/>
      <c r="M41" s="107"/>
    </row>
    <row r="42" spans="2:13" x14ac:dyDescent="0.2">
      <c r="B42" s="95"/>
      <c r="C42" s="110"/>
      <c r="D42" s="110"/>
      <c r="E42" s="110"/>
      <c r="F42" s="110"/>
      <c r="G42" s="110"/>
      <c r="H42" s="110"/>
      <c r="I42" s="110"/>
      <c r="J42" s="110"/>
      <c r="K42" s="110"/>
      <c r="L42" s="110"/>
      <c r="M42" s="3"/>
    </row>
    <row r="43" spans="2:13" x14ac:dyDescent="0.2">
      <c r="B43" s="109" t="s">
        <v>64</v>
      </c>
      <c r="C43" s="108"/>
      <c r="D43" s="108"/>
      <c r="E43" s="108"/>
      <c r="F43" s="108"/>
      <c r="G43" s="108"/>
      <c r="H43" s="108">
        <v>31118.81</v>
      </c>
      <c r="I43" s="108"/>
      <c r="J43" s="108"/>
      <c r="K43" s="108">
        <v>0.5</v>
      </c>
      <c r="L43" s="108">
        <v>29176.19</v>
      </c>
      <c r="M43" s="107">
        <v>0.5</v>
      </c>
    </row>
    <row r="44" spans="2:13" x14ac:dyDescent="0.2">
      <c r="B44" s="95"/>
      <c r="C44" s="110"/>
      <c r="D44" s="110"/>
      <c r="E44" s="110"/>
      <c r="F44" s="110"/>
      <c r="G44" s="110"/>
      <c r="H44" s="110"/>
      <c r="I44" s="110"/>
      <c r="J44" s="110"/>
      <c r="K44" s="110"/>
      <c r="L44" s="110"/>
      <c r="M44" s="3"/>
    </row>
    <row r="45" spans="2:13" x14ac:dyDescent="0.2">
      <c r="B45" s="109" t="s">
        <v>63</v>
      </c>
      <c r="C45" s="108"/>
      <c r="D45" s="108"/>
      <c r="E45" s="108"/>
      <c r="F45" s="108"/>
      <c r="G45" s="108"/>
      <c r="H45" s="108">
        <v>31168.81</v>
      </c>
      <c r="I45" s="108"/>
      <c r="J45" s="108"/>
      <c r="K45" s="108">
        <v>1</v>
      </c>
      <c r="L45" s="108">
        <v>30176.19</v>
      </c>
      <c r="M45" s="107">
        <v>1</v>
      </c>
    </row>
    <row r="46" spans="2:13" x14ac:dyDescent="0.2">
      <c r="B46" s="95"/>
      <c r="C46" s="110"/>
      <c r="D46" s="110"/>
      <c r="E46" s="110"/>
      <c r="F46" s="110"/>
      <c r="G46" s="110"/>
      <c r="H46" s="110"/>
      <c r="I46" s="110"/>
      <c r="J46" s="110"/>
      <c r="K46" s="110"/>
      <c r="L46" s="110"/>
      <c r="M46" s="3"/>
    </row>
    <row r="47" spans="2:13" x14ac:dyDescent="0.2">
      <c r="B47" s="106" t="s">
        <v>62</v>
      </c>
      <c r="C47" s="105"/>
      <c r="D47" s="105"/>
      <c r="E47" s="105"/>
      <c r="F47" s="105"/>
      <c r="G47" s="105"/>
      <c r="H47" s="105">
        <v>31143.81</v>
      </c>
      <c r="I47" s="105"/>
      <c r="J47" s="105"/>
      <c r="K47" s="105">
        <v>0.75</v>
      </c>
      <c r="L47" s="105">
        <v>29676.19</v>
      </c>
      <c r="M47" s="104">
        <v>0.75</v>
      </c>
    </row>
    <row r="49" spans="2:5" x14ac:dyDescent="0.2">
      <c r="B49" s="73" t="s">
        <v>61</v>
      </c>
    </row>
    <row r="50" spans="2:5" x14ac:dyDescent="0.2">
      <c r="B50" s="103" t="s">
        <v>95</v>
      </c>
    </row>
    <row r="52" spans="2:5" x14ac:dyDescent="0.2">
      <c r="B52" s="101" t="s">
        <v>60</v>
      </c>
      <c r="C52" s="100" t="s">
        <v>59</v>
      </c>
    </row>
    <row r="53" spans="2:5" x14ac:dyDescent="0.2">
      <c r="B53" s="99"/>
      <c r="C53" s="98" t="s">
        <v>58</v>
      </c>
    </row>
    <row r="54" spans="2:5" x14ac:dyDescent="0.2">
      <c r="B54" s="96" t="s">
        <v>57</v>
      </c>
      <c r="C54" s="97">
        <v>2329.08</v>
      </c>
    </row>
    <row r="55" spans="2:5" x14ac:dyDescent="0.2">
      <c r="B55" s="96" t="s">
        <v>56</v>
      </c>
      <c r="C55" s="97">
        <v>1696.66</v>
      </c>
    </row>
    <row r="56" spans="2:5" x14ac:dyDescent="0.2">
      <c r="B56" s="96" t="s">
        <v>55</v>
      </c>
      <c r="C56" s="97">
        <v>8840.75</v>
      </c>
    </row>
    <row r="57" spans="2:5" x14ac:dyDescent="0.2">
      <c r="B57" s="96" t="s">
        <v>54</v>
      </c>
      <c r="C57" s="97">
        <v>1985.47</v>
      </c>
    </row>
    <row r="58" spans="2:5" x14ac:dyDescent="0.2">
      <c r="B58" s="96" t="s">
        <v>53</v>
      </c>
      <c r="C58" s="97">
        <v>16944.11</v>
      </c>
    </row>
    <row r="59" spans="2:5" x14ac:dyDescent="0.2">
      <c r="B59" s="96" t="s">
        <v>52</v>
      </c>
      <c r="C59" s="97">
        <v>29696.69</v>
      </c>
    </row>
    <row r="60" spans="2:5" x14ac:dyDescent="0.2">
      <c r="B60" s="96" t="s">
        <v>51</v>
      </c>
      <c r="C60" s="97">
        <v>2545.9899999999998</v>
      </c>
    </row>
    <row r="61" spans="2:5" x14ac:dyDescent="0.2">
      <c r="B61" s="94" t="s">
        <v>50</v>
      </c>
      <c r="C61" s="93">
        <v>2316.66</v>
      </c>
    </row>
    <row r="63" spans="2:5" x14ac:dyDescent="0.2">
      <c r="B63" s="86" t="s">
        <v>49</v>
      </c>
    </row>
    <row r="64" spans="2:5" x14ac:dyDescent="0.2">
      <c r="E64" s="92" t="s">
        <v>48</v>
      </c>
    </row>
    <row r="65" spans="2:9" x14ac:dyDescent="0.2">
      <c r="B65" s="2" t="s">
        <v>47</v>
      </c>
      <c r="D65" s="89">
        <v>7573.02</v>
      </c>
      <c r="E65" s="92" t="s">
        <v>46</v>
      </c>
    </row>
    <row r="66" spans="2:9" x14ac:dyDescent="0.2">
      <c r="B66" s="2" t="s">
        <v>45</v>
      </c>
      <c r="D66" s="89">
        <v>7659.53</v>
      </c>
      <c r="E66" s="91" t="s">
        <v>10</v>
      </c>
      <c r="F66" s="87">
        <v>1.2524</v>
      </c>
    </row>
    <row r="67" spans="2:9" x14ac:dyDescent="0.2">
      <c r="B67" s="2" t="s">
        <v>44</v>
      </c>
      <c r="D67" s="89">
        <v>1700.73</v>
      </c>
      <c r="E67" s="91" t="s">
        <v>43</v>
      </c>
      <c r="F67" s="90">
        <v>153.84</v>
      </c>
    </row>
    <row r="68" spans="2:9" x14ac:dyDescent="0.2">
      <c r="B68" s="2" t="s">
        <v>42</v>
      </c>
      <c r="D68" s="89">
        <v>1726.52</v>
      </c>
      <c r="E68" s="88" t="s">
        <v>41</v>
      </c>
      <c r="F68" s="87">
        <v>1.0727</v>
      </c>
    </row>
    <row r="69" spans="2:9" x14ac:dyDescent="0.2">
      <c r="H69" s="85" t="s">
        <v>40</v>
      </c>
    </row>
    <row r="70" spans="2:9" x14ac:dyDescent="0.2">
      <c r="B70" s="84" t="s">
        <v>14</v>
      </c>
      <c r="C70" s="83"/>
      <c r="D70" s="82"/>
      <c r="E70" s="81"/>
      <c r="F70" s="80"/>
      <c r="G70" s="79"/>
      <c r="H70" s="78"/>
      <c r="I70" s="77"/>
    </row>
    <row r="71" spans="2:9" x14ac:dyDescent="0.2">
      <c r="B71" s="76" t="s">
        <v>96</v>
      </c>
      <c r="C71" s="75"/>
      <c r="D71" s="75"/>
      <c r="E71" s="75"/>
      <c r="F71" s="75"/>
      <c r="G71" s="75"/>
      <c r="H71" s="75"/>
      <c r="I71" s="74"/>
    </row>
  </sheetData>
  <phoneticPr fontId="7" type="noConversion"/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12</vt:i4>
      </vt:variant>
    </vt:vector>
  </HeadingPairs>
  <TitlesOfParts>
    <vt:vector size="12" baseType="lpstr">
      <vt:lpstr>Copper</vt:lpstr>
      <vt:lpstr>Aluminium Alloy</vt:lpstr>
      <vt:lpstr>NA Alloy</vt:lpstr>
      <vt:lpstr>Primary Aluminium</vt:lpstr>
      <vt:lpstr>Zinc</vt:lpstr>
      <vt:lpstr>Lead</vt:lpstr>
      <vt:lpstr>Tin</vt:lpstr>
      <vt:lpstr>Nickel</vt:lpstr>
      <vt:lpstr>Cobalt</vt:lpstr>
      <vt:lpstr>ABR</vt:lpstr>
      <vt:lpstr>ABR Avg</vt:lpstr>
      <vt:lpstr>Averages Inc. Euro Eq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LMEprice Averages Export for Global Steel</dc:title>
  <dc:creator>kiran.kaur</dc:creator>
  <cp:lastModifiedBy>Patrick Heisch</cp:lastModifiedBy>
  <cp:lastPrinted>2011-08-25T10:07:39Z</cp:lastPrinted>
  <dcterms:created xsi:type="dcterms:W3CDTF">2012-05-31T12:49:12Z</dcterms:created>
  <dcterms:modified xsi:type="dcterms:W3CDTF">2024-05-02T05:26:35Z</dcterms:modified>
</cp:coreProperties>
</file>